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showInkAnnotation="0"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b8yq\Desktop\"/>
    </mc:Choice>
  </mc:AlternateContent>
  <xr:revisionPtr revIDLastSave="0" documentId="13_ncr:1_{B80FF262-2B7E-454D-A6A7-3B1A3675F791}" xr6:coauthVersionLast="44" xr6:coauthVersionMax="44" xr10:uidLastSave="{00000000-0000-0000-0000-000000000000}"/>
  <bookViews>
    <workbookView xWindow="28680" yWindow="-120" windowWidth="29040" windowHeight="15840" activeTab="7" xr2:uid="{00000000-000D-0000-FFFF-FFFF00000000}"/>
  </bookViews>
  <sheets>
    <sheet name="Vejledning" sheetId="8" r:id="rId1"/>
    <sheet name="REGNSKAB_2025" sheetId="10" state="hidden" r:id="rId2"/>
    <sheet name="REGNSKAB_2024B" sheetId="9" state="hidden" r:id="rId3"/>
    <sheet name="REGNSKAB_2024" sheetId="6" state="hidden" r:id="rId4"/>
    <sheet name="REGNSKAB_2023" sheetId="5" state="hidden" r:id="rId5"/>
    <sheet name="REGNSKAB_2022" sheetId="4" state="hidden" r:id="rId6"/>
    <sheet name="REGNSKAB_2021" sheetId="1" state="hidden" r:id="rId7"/>
    <sheet name="BUDGET" sheetId="3" r:id="rId8"/>
    <sheet name="RN" sheetId="7" state="hidden" r:id="rId9"/>
  </sheets>
  <definedNames>
    <definedName name="_xlnm.Print_Area" localSheetId="7">BUDGET!$A$1:$G$68</definedName>
    <definedName name="_xlnm.Print_Area" localSheetId="6">REGNSKAB_2021!$A$1:$G$127</definedName>
    <definedName name="_xlnm.Print_Area" localSheetId="5">REGNSKAB_2022!$A$1:$G$127</definedName>
    <definedName name="_xlnm.Print_Area" localSheetId="4">REGNSKAB_2023!$A$1:$G$127</definedName>
    <definedName name="_xlnm.Print_Area" localSheetId="3">REGNSKAB_2024!$A$1:$G$127</definedName>
    <definedName name="_xlnm.Print_Area" localSheetId="2">REGNSKAB_2024B!$A$1:$H$127</definedName>
    <definedName name="_xlnm.Print_Area" localSheetId="1">REGNSKAB_2025!$A$1:$H$127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" i="6" l="1"/>
  <c r="F63" i="6"/>
  <c r="F62" i="6"/>
  <c r="F61" i="6"/>
  <c r="F54" i="6"/>
  <c r="F53" i="6"/>
  <c r="F52" i="6"/>
  <c r="F51" i="6"/>
  <c r="F50" i="6"/>
  <c r="F49" i="6"/>
  <c r="F48" i="6"/>
  <c r="B46" i="3" l="1"/>
  <c r="B2" i="3" l="1"/>
  <c r="B8" i="3" l="1"/>
  <c r="B46" i="9" s="1"/>
  <c r="B110" i="1"/>
  <c r="B50" i="3"/>
  <c r="B110" i="10" s="1"/>
  <c r="E32" i="7"/>
  <c r="E33" i="7" s="1"/>
  <c r="B46" i="4" l="1"/>
  <c r="B46" i="6"/>
  <c r="B46" i="10"/>
  <c r="B110" i="5"/>
  <c r="B110" i="9"/>
  <c r="B46" i="1"/>
  <c r="B46" i="5"/>
  <c r="B110" i="4"/>
  <c r="B110" i="6"/>
  <c r="C5" i="10" l="1"/>
  <c r="C5" i="9"/>
  <c r="C5" i="6"/>
  <c r="C5" i="5"/>
  <c r="C5" i="4"/>
  <c r="C5" i="1"/>
  <c r="F106" i="10" l="1"/>
  <c r="E106" i="9"/>
  <c r="E106" i="6"/>
  <c r="D106" i="5"/>
  <c r="C106" i="4"/>
  <c r="C106" i="5" l="1"/>
  <c r="E106" i="10"/>
  <c r="D106" i="6"/>
  <c r="D106" i="9"/>
  <c r="E18" i="7"/>
  <c r="C4" i="10"/>
  <c r="C4" i="9"/>
  <c r="C4" i="6"/>
  <c r="C4" i="5"/>
  <c r="C4" i="4"/>
  <c r="C4" i="1"/>
  <c r="F18" i="7" l="1"/>
  <c r="C106" i="6"/>
  <c r="C106" i="9"/>
  <c r="D106" i="10"/>
  <c r="G18" i="7" l="1"/>
  <c r="B43" i="5" s="1"/>
  <c r="C106" i="10"/>
  <c r="C70" i="1"/>
  <c r="C69" i="1"/>
  <c r="G70" i="10"/>
  <c r="G69" i="10"/>
  <c r="F70" i="9"/>
  <c r="F69" i="9"/>
  <c r="F70" i="6"/>
  <c r="F69" i="6"/>
  <c r="E70" i="5"/>
  <c r="E69" i="5"/>
  <c r="D70" i="4"/>
  <c r="D69" i="4"/>
  <c r="H18" i="7" l="1"/>
  <c r="B43" i="10" s="1"/>
  <c r="B43" i="6"/>
  <c r="B43" i="1"/>
  <c r="B79" i="9"/>
  <c r="B43" i="4"/>
  <c r="F114" i="10"/>
  <c r="F113" i="10"/>
  <c r="F112" i="10"/>
  <c r="E114" i="6"/>
  <c r="E114" i="9" s="1"/>
  <c r="E114" i="10" s="1"/>
  <c r="E113" i="6"/>
  <c r="E113" i="9" s="1"/>
  <c r="E113" i="10" s="1"/>
  <c r="E112" i="6"/>
  <c r="E112" i="9" s="1"/>
  <c r="E112" i="10" s="1"/>
  <c r="D114" i="5"/>
  <c r="D114" i="6" s="1"/>
  <c r="D114" i="9" s="1"/>
  <c r="D114" i="10" s="1"/>
  <c r="D113" i="5"/>
  <c r="D113" i="6" s="1"/>
  <c r="D113" i="9" s="1"/>
  <c r="D113" i="10" s="1"/>
  <c r="D112" i="5"/>
  <c r="D112" i="6" s="1"/>
  <c r="D112" i="9" s="1"/>
  <c r="D112" i="10" s="1"/>
  <c r="C114" i="4"/>
  <c r="C114" i="5" s="1"/>
  <c r="C114" i="6" s="1"/>
  <c r="C114" i="9" s="1"/>
  <c r="C114" i="10" s="1"/>
  <c r="C113" i="4"/>
  <c r="C113" i="5" s="1"/>
  <c r="C113" i="6" s="1"/>
  <c r="C113" i="9" s="1"/>
  <c r="C113" i="10" s="1"/>
  <c r="C112" i="4"/>
  <c r="C112" i="5" s="1"/>
  <c r="C112" i="6" s="1"/>
  <c r="C112" i="9" s="1"/>
  <c r="C112" i="10" s="1"/>
  <c r="B43" i="9" l="1"/>
  <c r="G37" i="3"/>
  <c r="G30" i="3"/>
  <c r="G9" i="3"/>
  <c r="D33" i="3"/>
  <c r="D89" i="6"/>
  <c r="D88" i="6"/>
  <c r="D87" i="6"/>
  <c r="D86" i="6"/>
  <c r="D85" i="6"/>
  <c r="D84" i="6"/>
  <c r="D83" i="6"/>
  <c r="D99" i="6"/>
  <c r="D98" i="6"/>
  <c r="D97" i="6"/>
  <c r="D96" i="6"/>
  <c r="D99" i="9"/>
  <c r="D98" i="9"/>
  <c r="D97" i="9"/>
  <c r="D96" i="9"/>
  <c r="D89" i="9"/>
  <c r="D88" i="9"/>
  <c r="D87" i="9"/>
  <c r="D86" i="9"/>
  <c r="D85" i="9"/>
  <c r="D84" i="9"/>
  <c r="D83" i="9"/>
  <c r="D99" i="10"/>
  <c r="D98" i="10"/>
  <c r="D97" i="10"/>
  <c r="D96" i="10"/>
  <c r="D89" i="10"/>
  <c r="D88" i="10"/>
  <c r="D87" i="10"/>
  <c r="D86" i="10"/>
  <c r="D85" i="10"/>
  <c r="D84" i="10"/>
  <c r="D83" i="10"/>
  <c r="G64" i="10"/>
  <c r="G63" i="10"/>
  <c r="G62" i="10"/>
  <c r="G61" i="10"/>
  <c r="G54" i="10"/>
  <c r="G53" i="10"/>
  <c r="G52" i="10"/>
  <c r="G51" i="10"/>
  <c r="G50" i="10"/>
  <c r="G49" i="10"/>
  <c r="G48" i="10"/>
  <c r="F64" i="9"/>
  <c r="F63" i="9"/>
  <c r="F62" i="9"/>
  <c r="F61" i="9"/>
  <c r="F54" i="9"/>
  <c r="F53" i="9"/>
  <c r="F52" i="9"/>
  <c r="F51" i="9"/>
  <c r="F50" i="9"/>
  <c r="F49" i="9"/>
  <c r="F48" i="9"/>
  <c r="D99" i="5"/>
  <c r="D98" i="5"/>
  <c r="D97" i="5"/>
  <c r="D96" i="5"/>
  <c r="D89" i="5"/>
  <c r="D88" i="5"/>
  <c r="D87" i="5"/>
  <c r="D86" i="5"/>
  <c r="D85" i="5"/>
  <c r="D84" i="5"/>
  <c r="D83" i="5"/>
  <c r="E64" i="5"/>
  <c r="E63" i="5"/>
  <c r="E62" i="5"/>
  <c r="E61" i="5"/>
  <c r="E54" i="5"/>
  <c r="E53" i="5"/>
  <c r="E52" i="5"/>
  <c r="E51" i="5"/>
  <c r="E50" i="5"/>
  <c r="E49" i="5"/>
  <c r="E48" i="5"/>
  <c r="D99" i="4"/>
  <c r="D98" i="4"/>
  <c r="D97" i="4"/>
  <c r="D96" i="4"/>
  <c r="D89" i="4"/>
  <c r="D88" i="4"/>
  <c r="D87" i="4"/>
  <c r="D86" i="4"/>
  <c r="D85" i="4"/>
  <c r="D84" i="4"/>
  <c r="D83" i="4"/>
  <c r="D64" i="4"/>
  <c r="D63" i="4"/>
  <c r="D62" i="4"/>
  <c r="D61" i="4"/>
  <c r="D54" i="4"/>
  <c r="D53" i="4"/>
  <c r="D52" i="4"/>
  <c r="D51" i="4"/>
  <c r="D50" i="4"/>
  <c r="D49" i="4"/>
  <c r="D48" i="4"/>
  <c r="D99" i="1"/>
  <c r="D98" i="1"/>
  <c r="D97" i="1"/>
  <c r="D96" i="1"/>
  <c r="D89" i="1"/>
  <c r="D88" i="1"/>
  <c r="D87" i="1"/>
  <c r="D86" i="1"/>
  <c r="D85" i="1"/>
  <c r="D84" i="1"/>
  <c r="D83" i="1"/>
  <c r="C64" i="1"/>
  <c r="C63" i="1"/>
  <c r="C62" i="1"/>
  <c r="C61" i="1"/>
  <c r="C54" i="1"/>
  <c r="C53" i="1"/>
  <c r="C52" i="1"/>
  <c r="C51" i="1"/>
  <c r="C50" i="1"/>
  <c r="C49" i="1"/>
  <c r="C48" i="1"/>
  <c r="F28" i="10" l="1"/>
  <c r="F27" i="10"/>
  <c r="F26" i="10"/>
  <c r="F25" i="10"/>
  <c r="F18" i="10"/>
  <c r="F17" i="10"/>
  <c r="F16" i="10"/>
  <c r="F15" i="10"/>
  <c r="F14" i="10"/>
  <c r="F13" i="10"/>
  <c r="F40" i="10" s="1"/>
  <c r="F12" i="10"/>
  <c r="J65" i="10"/>
  <c r="J64" i="10"/>
  <c r="J63" i="10"/>
  <c r="J62" i="10"/>
  <c r="J61" i="10"/>
  <c r="C34" i="4"/>
  <c r="C33" i="4"/>
  <c r="C33" i="5" s="1"/>
  <c r="C33" i="6" s="1"/>
  <c r="G16" i="3"/>
  <c r="J54" i="10" s="1"/>
  <c r="G15" i="3"/>
  <c r="I53" i="6" s="1"/>
  <c r="G14" i="3"/>
  <c r="J52" i="10" s="1"/>
  <c r="G13" i="3"/>
  <c r="I51" i="6" s="1"/>
  <c r="G12" i="3"/>
  <c r="J50" i="10" s="1"/>
  <c r="G11" i="3"/>
  <c r="I49" i="6" s="1"/>
  <c r="F40" i="1"/>
  <c r="F39" i="1"/>
  <c r="E40" i="1"/>
  <c r="E39" i="1"/>
  <c r="D40" i="1"/>
  <c r="D39" i="1"/>
  <c r="C40" i="1"/>
  <c r="C39" i="1"/>
  <c r="C99" i="5"/>
  <c r="F99" i="5" s="1"/>
  <c r="C98" i="5"/>
  <c r="F98" i="5" s="1"/>
  <c r="C97" i="5"/>
  <c r="F97" i="5" s="1"/>
  <c r="C96" i="5"/>
  <c r="F96" i="5" s="1"/>
  <c r="C89" i="5"/>
  <c r="F89" i="5" s="1"/>
  <c r="C88" i="5"/>
  <c r="F88" i="5" s="1"/>
  <c r="C87" i="5"/>
  <c r="F87" i="5" s="1"/>
  <c r="C86" i="5"/>
  <c r="F86" i="5" s="1"/>
  <c r="C85" i="5"/>
  <c r="F85" i="5" s="1"/>
  <c r="C84" i="5"/>
  <c r="F84" i="5" s="1"/>
  <c r="C83" i="5"/>
  <c r="F83" i="5" s="1"/>
  <c r="C99" i="6"/>
  <c r="F99" i="6" s="1"/>
  <c r="C98" i="6"/>
  <c r="F98" i="6" s="1"/>
  <c r="C97" i="6"/>
  <c r="F97" i="6" s="1"/>
  <c r="C96" i="6"/>
  <c r="F96" i="6" s="1"/>
  <c r="C89" i="6"/>
  <c r="F89" i="6" s="1"/>
  <c r="C88" i="6"/>
  <c r="F88" i="6" s="1"/>
  <c r="C87" i="6"/>
  <c r="F87" i="6" s="1"/>
  <c r="C86" i="6"/>
  <c r="F86" i="6" s="1"/>
  <c r="C85" i="6"/>
  <c r="F85" i="6" s="1"/>
  <c r="C84" i="6"/>
  <c r="F84" i="6" s="1"/>
  <c r="C83" i="6"/>
  <c r="F83" i="6" s="1"/>
  <c r="C89" i="4"/>
  <c r="C88" i="4"/>
  <c r="F88" i="4" s="1"/>
  <c r="C87" i="4"/>
  <c r="C86" i="4"/>
  <c r="E86" i="4" s="1"/>
  <c r="F86" i="4" s="1"/>
  <c r="C85" i="4"/>
  <c r="C84" i="4"/>
  <c r="C83" i="4"/>
  <c r="C99" i="4"/>
  <c r="F99" i="4" s="1"/>
  <c r="C98" i="4"/>
  <c r="F98" i="4" s="1"/>
  <c r="C97" i="4"/>
  <c r="F97" i="4" s="1"/>
  <c r="C96" i="4"/>
  <c r="F96" i="4" s="1"/>
  <c r="E95" i="10"/>
  <c r="C99" i="10"/>
  <c r="F99" i="10" s="1"/>
  <c r="C98" i="10"/>
  <c r="F98" i="10" s="1"/>
  <c r="C97" i="10"/>
  <c r="F97" i="10" s="1"/>
  <c r="C96" i="10"/>
  <c r="F96" i="10" s="1"/>
  <c r="C89" i="10"/>
  <c r="F89" i="10" s="1"/>
  <c r="C84" i="10"/>
  <c r="F84" i="10" s="1"/>
  <c r="C85" i="10"/>
  <c r="F85" i="10" s="1"/>
  <c r="C86" i="10"/>
  <c r="F86" i="10" s="1"/>
  <c r="C87" i="10"/>
  <c r="F87" i="10" s="1"/>
  <c r="C88" i="10"/>
  <c r="F88" i="10" s="1"/>
  <c r="C83" i="10"/>
  <c r="F83" i="10" s="1"/>
  <c r="G75" i="10"/>
  <c r="F34" i="10"/>
  <c r="F33" i="10"/>
  <c r="G121" i="10"/>
  <c r="F121" i="10"/>
  <c r="E121" i="10"/>
  <c r="D121" i="10"/>
  <c r="C121" i="10"/>
  <c r="H118" i="10"/>
  <c r="G115" i="10"/>
  <c r="G122" i="10" s="1"/>
  <c r="G123" i="10" s="1"/>
  <c r="F115" i="10"/>
  <c r="F122" i="10" s="1"/>
  <c r="E115" i="10"/>
  <c r="E122" i="10" s="1"/>
  <c r="D115" i="10"/>
  <c r="C115" i="10"/>
  <c r="C122" i="10" s="1"/>
  <c r="H114" i="10"/>
  <c r="H113" i="10"/>
  <c r="H112" i="10"/>
  <c r="H106" i="10"/>
  <c r="F95" i="10"/>
  <c r="H60" i="10"/>
  <c r="G40" i="10"/>
  <c r="G39" i="10"/>
  <c r="F39" i="10"/>
  <c r="C38" i="10"/>
  <c r="C74" i="10" s="1"/>
  <c r="G35" i="10"/>
  <c r="C32" i="10"/>
  <c r="C68" i="10" s="1"/>
  <c r="G29" i="10"/>
  <c r="H24" i="10"/>
  <c r="C11" i="10"/>
  <c r="C105" i="10" s="1"/>
  <c r="C111" i="10" s="1"/>
  <c r="C118" i="10" s="1"/>
  <c r="B2" i="10"/>
  <c r="C17" i="4"/>
  <c r="C17" i="5" s="1"/>
  <c r="C17" i="9" s="1"/>
  <c r="C17" i="10" s="1"/>
  <c r="G121" i="9"/>
  <c r="G115" i="9"/>
  <c r="G122" i="9" s="1"/>
  <c r="H114" i="9"/>
  <c r="H113" i="9"/>
  <c r="H112" i="9"/>
  <c r="H106" i="9"/>
  <c r="G76" i="9"/>
  <c r="G75" i="9"/>
  <c r="G71" i="9"/>
  <c r="G65" i="9"/>
  <c r="G55" i="9" s="1"/>
  <c r="G40" i="9"/>
  <c r="G39" i="9"/>
  <c r="G35" i="9"/>
  <c r="G29" i="9"/>
  <c r="G19" i="9" s="1"/>
  <c r="G20" i="9" s="1"/>
  <c r="F121" i="9"/>
  <c r="E121" i="9"/>
  <c r="D121" i="9"/>
  <c r="C121" i="9"/>
  <c r="H118" i="9"/>
  <c r="F115" i="9"/>
  <c r="F122" i="9" s="1"/>
  <c r="E115" i="9"/>
  <c r="E122" i="9" s="1"/>
  <c r="D115" i="9"/>
  <c r="C115" i="9"/>
  <c r="C122" i="9" s="1"/>
  <c r="F95" i="9"/>
  <c r="E95" i="9"/>
  <c r="F70" i="10"/>
  <c r="F75" i="9"/>
  <c r="F64" i="10"/>
  <c r="F63" i="10"/>
  <c r="F62" i="10"/>
  <c r="H60" i="9"/>
  <c r="F54" i="10"/>
  <c r="F53" i="10"/>
  <c r="F52" i="10"/>
  <c r="F51" i="10"/>
  <c r="F50" i="10"/>
  <c r="F76" i="9"/>
  <c r="F40" i="9"/>
  <c r="F39" i="9"/>
  <c r="C38" i="9"/>
  <c r="C74" i="9" s="1"/>
  <c r="F35" i="9"/>
  <c r="E34" i="9"/>
  <c r="E34" i="10" s="1"/>
  <c r="E33" i="9"/>
  <c r="E33" i="10" s="1"/>
  <c r="C32" i="9"/>
  <c r="C68" i="9" s="1"/>
  <c r="F29" i="9"/>
  <c r="F19" i="9" s="1"/>
  <c r="F20" i="9" s="1"/>
  <c r="E28" i="9"/>
  <c r="E28" i="10" s="1"/>
  <c r="E27" i="9"/>
  <c r="E27" i="10" s="1"/>
  <c r="E26" i="9"/>
  <c r="E26" i="10" s="1"/>
  <c r="E25" i="9"/>
  <c r="H24" i="9"/>
  <c r="E18" i="9"/>
  <c r="E18" i="10" s="1"/>
  <c r="E17" i="9"/>
  <c r="E17" i="10" s="1"/>
  <c r="E16" i="9"/>
  <c r="E16" i="10" s="1"/>
  <c r="E15" i="9"/>
  <c r="E15" i="10" s="1"/>
  <c r="E14" i="9"/>
  <c r="E14" i="10" s="1"/>
  <c r="E13" i="9"/>
  <c r="E40" i="9" s="1"/>
  <c r="E12" i="9"/>
  <c r="E12" i="10" s="1"/>
  <c r="C11" i="9"/>
  <c r="B2" i="9"/>
  <c r="E61" i="6"/>
  <c r="F76" i="6"/>
  <c r="E48" i="6"/>
  <c r="E34" i="6"/>
  <c r="E33" i="6"/>
  <c r="E28" i="6"/>
  <c r="E27" i="6"/>
  <c r="E26" i="6"/>
  <c r="E25" i="6"/>
  <c r="E18" i="6"/>
  <c r="E17" i="6"/>
  <c r="E16" i="6"/>
  <c r="E15" i="6"/>
  <c r="E14" i="6"/>
  <c r="E13" i="6"/>
  <c r="E12" i="6"/>
  <c r="E39" i="6" s="1"/>
  <c r="E70" i="6"/>
  <c r="E69" i="9"/>
  <c r="E64" i="9"/>
  <c r="E64" i="10" s="1"/>
  <c r="E62" i="9"/>
  <c r="E62" i="10" s="1"/>
  <c r="E54" i="9"/>
  <c r="E54" i="10" s="1"/>
  <c r="E52" i="9"/>
  <c r="E52" i="10" s="1"/>
  <c r="E50" i="9"/>
  <c r="E50" i="10" s="1"/>
  <c r="D34" i="5"/>
  <c r="D34" i="6" s="1"/>
  <c r="C34" i="5"/>
  <c r="C34" i="9" s="1"/>
  <c r="D33" i="5"/>
  <c r="D33" i="9" s="1"/>
  <c r="D28" i="5"/>
  <c r="D28" i="9" s="1"/>
  <c r="D28" i="10" s="1"/>
  <c r="D27" i="5"/>
  <c r="D27" i="6" s="1"/>
  <c r="D26" i="5"/>
  <c r="D26" i="9" s="1"/>
  <c r="D26" i="10" s="1"/>
  <c r="D25" i="5"/>
  <c r="D25" i="9" s="1"/>
  <c r="D25" i="10" s="1"/>
  <c r="D17" i="5"/>
  <c r="D18" i="5"/>
  <c r="D16" i="5"/>
  <c r="D16" i="6" s="1"/>
  <c r="D15" i="5"/>
  <c r="D14" i="5"/>
  <c r="D13" i="5"/>
  <c r="D40" i="5" s="1"/>
  <c r="D12" i="5"/>
  <c r="F121" i="6"/>
  <c r="E121" i="6"/>
  <c r="D121" i="6"/>
  <c r="C121" i="6"/>
  <c r="C123" i="6" s="1"/>
  <c r="G118" i="6"/>
  <c r="F115" i="6"/>
  <c r="F122" i="6" s="1"/>
  <c r="F123" i="6" s="1"/>
  <c r="E115" i="6"/>
  <c r="E122" i="6" s="1"/>
  <c r="D115" i="6"/>
  <c r="C115" i="6"/>
  <c r="C122" i="6" s="1"/>
  <c r="G114" i="6"/>
  <c r="G113" i="6"/>
  <c r="G112" i="6"/>
  <c r="G106" i="6"/>
  <c r="F95" i="6"/>
  <c r="E95" i="6"/>
  <c r="F71" i="6"/>
  <c r="G60" i="6"/>
  <c r="F40" i="6"/>
  <c r="E40" i="6"/>
  <c r="F39" i="6"/>
  <c r="C38" i="6"/>
  <c r="C74" i="6" s="1"/>
  <c r="F35" i="6"/>
  <c r="C32" i="6"/>
  <c r="C68" i="6" s="1"/>
  <c r="F29" i="6"/>
  <c r="F19" i="6" s="1"/>
  <c r="G24" i="6"/>
  <c r="C11" i="6"/>
  <c r="B2" i="6"/>
  <c r="F121" i="5"/>
  <c r="E121" i="5"/>
  <c r="D121" i="5"/>
  <c r="C121" i="5"/>
  <c r="G118" i="5"/>
  <c r="F115" i="5"/>
  <c r="F122" i="5" s="1"/>
  <c r="E115" i="5"/>
  <c r="E122" i="5" s="1"/>
  <c r="D115" i="5"/>
  <c r="C115" i="5"/>
  <c r="C122" i="5" s="1"/>
  <c r="G114" i="5"/>
  <c r="G113" i="5"/>
  <c r="G112" i="5"/>
  <c r="G106" i="5"/>
  <c r="F95" i="5"/>
  <c r="E95" i="5"/>
  <c r="F76" i="5"/>
  <c r="F75" i="5"/>
  <c r="E75" i="5"/>
  <c r="F71" i="5"/>
  <c r="F65" i="5"/>
  <c r="F55" i="5" s="1"/>
  <c r="E65" i="5"/>
  <c r="E55" i="5" s="1"/>
  <c r="G60" i="5"/>
  <c r="F40" i="5"/>
  <c r="E40" i="5"/>
  <c r="F39" i="5"/>
  <c r="E39" i="5"/>
  <c r="C38" i="5"/>
  <c r="C74" i="5" s="1"/>
  <c r="F35" i="5"/>
  <c r="E35" i="5"/>
  <c r="C32" i="5"/>
  <c r="C68" i="5" s="1"/>
  <c r="F29" i="5"/>
  <c r="F19" i="5" s="1"/>
  <c r="F20" i="5" s="1"/>
  <c r="E29" i="5"/>
  <c r="E19" i="5" s="1"/>
  <c r="E20" i="5" s="1"/>
  <c r="G24" i="5"/>
  <c r="C11" i="5"/>
  <c r="B2" i="5"/>
  <c r="D70" i="5"/>
  <c r="C70" i="4"/>
  <c r="C70" i="5" s="1"/>
  <c r="D69" i="5"/>
  <c r="C69" i="4"/>
  <c r="D64" i="5"/>
  <c r="D75" i="4"/>
  <c r="C28" i="4"/>
  <c r="C28" i="5" s="1"/>
  <c r="C27" i="4"/>
  <c r="C27" i="5" s="1"/>
  <c r="C26" i="4"/>
  <c r="C26" i="5" s="1"/>
  <c r="C25" i="4"/>
  <c r="C25" i="5" s="1"/>
  <c r="C18" i="4"/>
  <c r="C18" i="5" s="1"/>
  <c r="C16" i="4"/>
  <c r="C16" i="5" s="1"/>
  <c r="C15" i="4"/>
  <c r="C15" i="5" s="1"/>
  <c r="C14" i="4"/>
  <c r="C14" i="5" s="1"/>
  <c r="C13" i="4"/>
  <c r="C13" i="5" s="1"/>
  <c r="C12" i="4"/>
  <c r="C12" i="5" s="1"/>
  <c r="F121" i="4"/>
  <c r="E121" i="4"/>
  <c r="D121" i="4"/>
  <c r="C121" i="4"/>
  <c r="G118" i="4"/>
  <c r="F115" i="4"/>
  <c r="E115" i="4"/>
  <c r="D115" i="4"/>
  <c r="C115" i="4"/>
  <c r="C122" i="4" s="1"/>
  <c r="G114" i="4"/>
  <c r="G113" i="4"/>
  <c r="G112" i="4"/>
  <c r="G106" i="4"/>
  <c r="F95" i="4"/>
  <c r="E95" i="4"/>
  <c r="F76" i="4"/>
  <c r="E76" i="4"/>
  <c r="D76" i="4"/>
  <c r="F75" i="4"/>
  <c r="E75" i="4"/>
  <c r="F71" i="4"/>
  <c r="E71" i="4"/>
  <c r="D71" i="4"/>
  <c r="G69" i="4"/>
  <c r="F65" i="4"/>
  <c r="F55" i="4" s="1"/>
  <c r="E65" i="4"/>
  <c r="E55" i="4" s="1"/>
  <c r="G60" i="4"/>
  <c r="F40" i="4"/>
  <c r="E40" i="4"/>
  <c r="D40" i="4"/>
  <c r="F39" i="4"/>
  <c r="E39" i="4"/>
  <c r="D39" i="4"/>
  <c r="C38" i="4"/>
  <c r="C74" i="4" s="1"/>
  <c r="F35" i="4"/>
  <c r="E35" i="4"/>
  <c r="D35" i="4"/>
  <c r="C35" i="4"/>
  <c r="G34" i="4"/>
  <c r="G33" i="4"/>
  <c r="C32" i="4"/>
  <c r="C68" i="4" s="1"/>
  <c r="F29" i="4"/>
  <c r="F19" i="4" s="1"/>
  <c r="F20" i="4" s="1"/>
  <c r="E29" i="4"/>
  <c r="E19" i="4" s="1"/>
  <c r="E20" i="4" s="1"/>
  <c r="D29" i="4"/>
  <c r="D19" i="4" s="1"/>
  <c r="D20" i="4" s="1"/>
  <c r="G26" i="4"/>
  <c r="G24" i="4"/>
  <c r="G15" i="4"/>
  <c r="G13" i="4"/>
  <c r="G40" i="4" s="1"/>
  <c r="C11" i="4"/>
  <c r="C105" i="4" s="1"/>
  <c r="C111" i="4" s="1"/>
  <c r="C118" i="4" s="1"/>
  <c r="B2" i="4"/>
  <c r="C54" i="4"/>
  <c r="C54" i="5" s="1"/>
  <c r="C53" i="4"/>
  <c r="C53" i="5" s="1"/>
  <c r="C52" i="4"/>
  <c r="C52" i="5" s="1"/>
  <c r="C51" i="4"/>
  <c r="C51" i="5" s="1"/>
  <c r="C50" i="4"/>
  <c r="C50" i="5" s="1"/>
  <c r="C49" i="4"/>
  <c r="C49" i="5" s="1"/>
  <c r="C48" i="4"/>
  <c r="C48" i="5" s="1"/>
  <c r="C64" i="4"/>
  <c r="C64" i="5" s="1"/>
  <c r="C63" i="4"/>
  <c r="C63" i="5" s="1"/>
  <c r="C62" i="4"/>
  <c r="C62" i="5" s="1"/>
  <c r="C61" i="4"/>
  <c r="C61" i="5" s="1"/>
  <c r="B2" i="1"/>
  <c r="B102" i="1"/>
  <c r="B79" i="1"/>
  <c r="B7" i="1"/>
  <c r="C38" i="1"/>
  <c r="C32" i="1"/>
  <c r="D11" i="1"/>
  <c r="C11" i="1"/>
  <c r="C123" i="5" l="1"/>
  <c r="E123" i="6"/>
  <c r="H121" i="9"/>
  <c r="E35" i="6"/>
  <c r="G27" i="4"/>
  <c r="G17" i="4"/>
  <c r="G28" i="4"/>
  <c r="G34" i="5"/>
  <c r="E123" i="5"/>
  <c r="G123" i="9"/>
  <c r="E123" i="4"/>
  <c r="F123" i="10"/>
  <c r="G14" i="4"/>
  <c r="G16" i="4"/>
  <c r="C123" i="4"/>
  <c r="F123" i="5"/>
  <c r="F20" i="6"/>
  <c r="F55" i="6"/>
  <c r="C123" i="9"/>
  <c r="E123" i="9"/>
  <c r="C123" i="10"/>
  <c r="E123" i="10"/>
  <c r="F123" i="9"/>
  <c r="B106" i="5"/>
  <c r="I103" i="5"/>
  <c r="B106" i="6"/>
  <c r="I103" i="6"/>
  <c r="B106" i="9"/>
  <c r="J103" i="9"/>
  <c r="B106" i="4"/>
  <c r="I103" i="4"/>
  <c r="B106" i="10"/>
  <c r="J103" i="10"/>
  <c r="F29" i="10"/>
  <c r="F19" i="10" s="1"/>
  <c r="F20" i="10" s="1"/>
  <c r="E29" i="6"/>
  <c r="E19" i="6" s="1"/>
  <c r="E20" i="6" s="1"/>
  <c r="F65" i="6"/>
  <c r="C40" i="4"/>
  <c r="G70" i="4"/>
  <c r="G71" i="4" s="1"/>
  <c r="E11" i="1"/>
  <c r="E9" i="3" s="1"/>
  <c r="D32" i="4"/>
  <c r="D68" i="4" s="1"/>
  <c r="G18" i="4"/>
  <c r="E11" i="4"/>
  <c r="E105" i="4" s="1"/>
  <c r="E111" i="4" s="1"/>
  <c r="E118" i="4" s="1"/>
  <c r="D38" i="4"/>
  <c r="D74" i="4" s="1"/>
  <c r="B7" i="4"/>
  <c r="B79" i="4"/>
  <c r="E11" i="5"/>
  <c r="E47" i="5" s="1"/>
  <c r="D32" i="5"/>
  <c r="D68" i="5" s="1"/>
  <c r="E38" i="5"/>
  <c r="E74" i="5" s="1"/>
  <c r="B7" i="5"/>
  <c r="B79" i="5"/>
  <c r="D11" i="6"/>
  <c r="D47" i="6" s="1"/>
  <c r="E32" i="6"/>
  <c r="E68" i="6" s="1"/>
  <c r="E38" i="6"/>
  <c r="E74" i="6" s="1"/>
  <c r="I105" i="6" s="1"/>
  <c r="E11" i="9"/>
  <c r="E105" i="9" s="1"/>
  <c r="E111" i="9" s="1"/>
  <c r="E118" i="9" s="1"/>
  <c r="D32" i="9"/>
  <c r="D68" i="9" s="1"/>
  <c r="E38" i="9"/>
  <c r="E74" i="9" s="1"/>
  <c r="J105" i="9" s="1"/>
  <c r="E11" i="10"/>
  <c r="E105" i="10" s="1"/>
  <c r="E111" i="10" s="1"/>
  <c r="E118" i="10" s="1"/>
  <c r="E32" i="10"/>
  <c r="E68" i="10" s="1"/>
  <c r="E38" i="10"/>
  <c r="E74" i="10" s="1"/>
  <c r="J105" i="10" s="1"/>
  <c r="D11" i="4"/>
  <c r="D47" i="4" s="1"/>
  <c r="E32" i="4"/>
  <c r="E68" i="4" s="1"/>
  <c r="E38" i="4"/>
  <c r="E74" i="4" s="1"/>
  <c r="I105" i="4" s="1"/>
  <c r="B102" i="4"/>
  <c r="D11" i="5"/>
  <c r="D105" i="5" s="1"/>
  <c r="D111" i="5" s="1"/>
  <c r="D118" i="5" s="1"/>
  <c r="E32" i="5"/>
  <c r="E68" i="5" s="1"/>
  <c r="D38" i="5"/>
  <c r="D74" i="5" s="1"/>
  <c r="I104" i="5" s="1"/>
  <c r="B102" i="5"/>
  <c r="E11" i="6"/>
  <c r="E105" i="6" s="1"/>
  <c r="E111" i="6" s="1"/>
  <c r="E118" i="6" s="1"/>
  <c r="D32" i="6"/>
  <c r="D68" i="6" s="1"/>
  <c r="D38" i="6"/>
  <c r="D74" i="6" s="1"/>
  <c r="I104" i="6" s="1"/>
  <c r="D11" i="9"/>
  <c r="D47" i="9" s="1"/>
  <c r="E32" i="9"/>
  <c r="E68" i="9" s="1"/>
  <c r="D38" i="9"/>
  <c r="D74" i="9" s="1"/>
  <c r="J104" i="9" s="1"/>
  <c r="D11" i="10"/>
  <c r="D105" i="10" s="1"/>
  <c r="D111" i="10" s="1"/>
  <c r="D118" i="10" s="1"/>
  <c r="D32" i="10"/>
  <c r="D68" i="10" s="1"/>
  <c r="D38" i="10"/>
  <c r="D74" i="10" s="1"/>
  <c r="J104" i="10" s="1"/>
  <c r="C105" i="1"/>
  <c r="C111" i="1" s="1"/>
  <c r="C118" i="1" s="1"/>
  <c r="C9" i="3"/>
  <c r="D47" i="1"/>
  <c r="D9" i="3"/>
  <c r="C68" i="1"/>
  <c r="C30" i="3"/>
  <c r="C82" i="4"/>
  <c r="C95" i="4" s="1"/>
  <c r="C82" i="5"/>
  <c r="C95" i="5" s="1"/>
  <c r="C74" i="1"/>
  <c r="C37" i="3"/>
  <c r="C34" i="6"/>
  <c r="G34" i="6" s="1"/>
  <c r="D35" i="5"/>
  <c r="D122" i="6"/>
  <c r="G122" i="6" s="1"/>
  <c r="G123" i="6" s="1"/>
  <c r="D122" i="10"/>
  <c r="D123" i="10" s="1"/>
  <c r="D122" i="5"/>
  <c r="D123" i="5" s="1"/>
  <c r="D122" i="9"/>
  <c r="D123" i="9" s="1"/>
  <c r="G12" i="4"/>
  <c r="G39" i="4" s="1"/>
  <c r="C39" i="4"/>
  <c r="F122" i="4"/>
  <c r="F123" i="4" s="1"/>
  <c r="E122" i="4"/>
  <c r="D122" i="4"/>
  <c r="D123" i="4" s="1"/>
  <c r="H115" i="10"/>
  <c r="H121" i="10"/>
  <c r="G115" i="6"/>
  <c r="G115" i="5"/>
  <c r="G115" i="4"/>
  <c r="E29" i="9"/>
  <c r="E19" i="9" s="1"/>
  <c r="E20" i="9" s="1"/>
  <c r="E25" i="10"/>
  <c r="E13" i="10"/>
  <c r="E40" i="10" s="1"/>
  <c r="F56" i="4"/>
  <c r="E56" i="4"/>
  <c r="D16" i="9"/>
  <c r="D16" i="10" s="1"/>
  <c r="I54" i="1"/>
  <c r="I54" i="4"/>
  <c r="I54" i="6"/>
  <c r="J54" i="9"/>
  <c r="I54" i="5"/>
  <c r="J53" i="9"/>
  <c r="J53" i="10"/>
  <c r="I53" i="1"/>
  <c r="I53" i="4"/>
  <c r="I53" i="5"/>
  <c r="I52" i="1"/>
  <c r="I52" i="4"/>
  <c r="I52" i="6"/>
  <c r="J52" i="9"/>
  <c r="I52" i="5"/>
  <c r="J51" i="9"/>
  <c r="J51" i="10"/>
  <c r="I51" i="1"/>
  <c r="I51" i="4"/>
  <c r="I51" i="5"/>
  <c r="I50" i="1"/>
  <c r="I50" i="4"/>
  <c r="I50" i="6"/>
  <c r="J50" i="9"/>
  <c r="I50" i="5"/>
  <c r="J49" i="9"/>
  <c r="J49" i="10"/>
  <c r="I49" i="1"/>
  <c r="I49" i="4"/>
  <c r="I49" i="5"/>
  <c r="F65" i="9"/>
  <c r="F55" i="9" s="1"/>
  <c r="F56" i="9" s="1"/>
  <c r="F75" i="6"/>
  <c r="G19" i="10"/>
  <c r="G55" i="10" s="1"/>
  <c r="G56" i="10" s="1"/>
  <c r="G76" i="10"/>
  <c r="G71" i="10"/>
  <c r="G65" i="10"/>
  <c r="F35" i="10"/>
  <c r="F71" i="9"/>
  <c r="F69" i="10"/>
  <c r="F71" i="10" s="1"/>
  <c r="F61" i="10"/>
  <c r="F65" i="10" s="1"/>
  <c r="F55" i="10" s="1"/>
  <c r="F49" i="10"/>
  <c r="F76" i="10" s="1"/>
  <c r="F48" i="10"/>
  <c r="E70" i="9"/>
  <c r="E70" i="10" s="1"/>
  <c r="E71" i="5"/>
  <c r="E76" i="5"/>
  <c r="E69" i="10"/>
  <c r="E69" i="6"/>
  <c r="G56" i="9"/>
  <c r="E64" i="6"/>
  <c r="E63" i="6"/>
  <c r="E63" i="9"/>
  <c r="E63" i="10" s="1"/>
  <c r="E62" i="6"/>
  <c r="E61" i="9"/>
  <c r="E54" i="6"/>
  <c r="E53" i="6"/>
  <c r="E53" i="9"/>
  <c r="E53" i="10" s="1"/>
  <c r="E52" i="6"/>
  <c r="E87" i="5"/>
  <c r="E56" i="5"/>
  <c r="E51" i="6"/>
  <c r="E51" i="9"/>
  <c r="E51" i="10" s="1"/>
  <c r="E50" i="6"/>
  <c r="E49" i="6"/>
  <c r="E49" i="9"/>
  <c r="E48" i="9"/>
  <c r="E35" i="10"/>
  <c r="E39" i="10"/>
  <c r="E29" i="10"/>
  <c r="D70" i="6"/>
  <c r="D70" i="9"/>
  <c r="D70" i="10" s="1"/>
  <c r="D69" i="9"/>
  <c r="D69" i="6"/>
  <c r="D71" i="5"/>
  <c r="D64" i="9"/>
  <c r="D64" i="10" s="1"/>
  <c r="D64" i="6"/>
  <c r="E99" i="4"/>
  <c r="D63" i="5"/>
  <c r="G63" i="5" s="1"/>
  <c r="D65" i="4"/>
  <c r="D55" i="4" s="1"/>
  <c r="D62" i="5"/>
  <c r="G62" i="5" s="1"/>
  <c r="E97" i="4"/>
  <c r="D61" i="5"/>
  <c r="D54" i="5"/>
  <c r="D53" i="5"/>
  <c r="D52" i="5"/>
  <c r="G52" i="5" s="1"/>
  <c r="D51" i="5"/>
  <c r="G51" i="5" s="1"/>
  <c r="D50" i="5"/>
  <c r="D49" i="5"/>
  <c r="D48" i="5"/>
  <c r="G48" i="5" s="1"/>
  <c r="D34" i="9"/>
  <c r="D34" i="10" s="1"/>
  <c r="D33" i="10"/>
  <c r="D33" i="6"/>
  <c r="D35" i="6" s="1"/>
  <c r="D28" i="6"/>
  <c r="D27" i="9"/>
  <c r="D27" i="10" s="1"/>
  <c r="D29" i="10" s="1"/>
  <c r="D29" i="5"/>
  <c r="D19" i="5" s="1"/>
  <c r="D26" i="6"/>
  <c r="D25" i="6"/>
  <c r="D18" i="6"/>
  <c r="D18" i="9"/>
  <c r="D18" i="10" s="1"/>
  <c r="D17" i="6"/>
  <c r="D17" i="9"/>
  <c r="D17" i="10" s="1"/>
  <c r="H17" i="10" s="1"/>
  <c r="D20" i="5"/>
  <c r="D15" i="9"/>
  <c r="D15" i="10" s="1"/>
  <c r="D15" i="6"/>
  <c r="D14" i="6"/>
  <c r="D14" i="9"/>
  <c r="D14" i="10" s="1"/>
  <c r="D39" i="5"/>
  <c r="D12" i="6"/>
  <c r="D13" i="9"/>
  <c r="D13" i="6"/>
  <c r="D40" i="6" s="1"/>
  <c r="D12" i="9"/>
  <c r="C34" i="10"/>
  <c r="C35" i="6"/>
  <c r="C33" i="9"/>
  <c r="C35" i="9" s="1"/>
  <c r="G33" i="5"/>
  <c r="G35" i="5" s="1"/>
  <c r="C35" i="5"/>
  <c r="C70" i="6"/>
  <c r="C70" i="9"/>
  <c r="C69" i="5"/>
  <c r="C71" i="5" s="1"/>
  <c r="C64" i="6"/>
  <c r="C64" i="9"/>
  <c r="C63" i="9"/>
  <c r="C63" i="6"/>
  <c r="C62" i="9"/>
  <c r="C62" i="6"/>
  <c r="C61" i="9"/>
  <c r="C61" i="6"/>
  <c r="C54" i="9"/>
  <c r="C54" i="6"/>
  <c r="C53" i="9"/>
  <c r="C53" i="6"/>
  <c r="C52" i="9"/>
  <c r="C52" i="6"/>
  <c r="C51" i="6"/>
  <c r="C51" i="9"/>
  <c r="C50" i="9"/>
  <c r="C50" i="6"/>
  <c r="C49" i="6"/>
  <c r="C76" i="6" s="1"/>
  <c r="C49" i="9"/>
  <c r="C18" i="9"/>
  <c r="C18" i="10" s="1"/>
  <c r="C18" i="6"/>
  <c r="G18" i="6" s="1"/>
  <c r="C48" i="9"/>
  <c r="C48" i="6"/>
  <c r="C28" i="6"/>
  <c r="C28" i="9"/>
  <c r="C28" i="10" s="1"/>
  <c r="G28" i="5"/>
  <c r="C27" i="9"/>
  <c r="C27" i="10" s="1"/>
  <c r="C27" i="6"/>
  <c r="G27" i="6" s="1"/>
  <c r="G27" i="5"/>
  <c r="C26" i="6"/>
  <c r="C26" i="9"/>
  <c r="C26" i="10" s="1"/>
  <c r="C25" i="9"/>
  <c r="C25" i="10" s="1"/>
  <c r="C25" i="6"/>
  <c r="C16" i="9"/>
  <c r="C16" i="10" s="1"/>
  <c r="H16" i="10" s="1"/>
  <c r="C16" i="6"/>
  <c r="G16" i="6" s="1"/>
  <c r="C15" i="9"/>
  <c r="C15" i="10" s="1"/>
  <c r="H15" i="10" s="1"/>
  <c r="C15" i="6"/>
  <c r="C14" i="9"/>
  <c r="C14" i="10" s="1"/>
  <c r="C14" i="6"/>
  <c r="C13" i="9"/>
  <c r="C40" i="9" s="1"/>
  <c r="C13" i="6"/>
  <c r="G13" i="6" s="1"/>
  <c r="G40" i="6" s="1"/>
  <c r="C12" i="9"/>
  <c r="C12" i="10" s="1"/>
  <c r="C12" i="6"/>
  <c r="C39" i="6" s="1"/>
  <c r="E98" i="4"/>
  <c r="C100" i="10"/>
  <c r="C90" i="10" s="1"/>
  <c r="C91" i="10" s="1"/>
  <c r="C47" i="10"/>
  <c r="C24" i="10"/>
  <c r="C60" i="10" s="1"/>
  <c r="E84" i="10"/>
  <c r="E86" i="10"/>
  <c r="E88" i="10"/>
  <c r="E96" i="10"/>
  <c r="E98" i="10"/>
  <c r="E85" i="10"/>
  <c r="E87" i="10"/>
  <c r="E89" i="10"/>
  <c r="E97" i="10"/>
  <c r="E99" i="10"/>
  <c r="C88" i="9"/>
  <c r="F88" i="9" s="1"/>
  <c r="C17" i="6"/>
  <c r="H115" i="9"/>
  <c r="E35" i="9"/>
  <c r="C105" i="9"/>
  <c r="C111" i="9" s="1"/>
  <c r="C118" i="9" s="1"/>
  <c r="C47" i="9"/>
  <c r="C24" i="9"/>
  <c r="C60" i="9" s="1"/>
  <c r="E39" i="9"/>
  <c r="C105" i="6"/>
  <c r="C111" i="6" s="1"/>
  <c r="C118" i="6" s="1"/>
  <c r="C47" i="6"/>
  <c r="C24" i="6"/>
  <c r="C60" i="6" s="1"/>
  <c r="D105" i="6"/>
  <c r="D111" i="6" s="1"/>
  <c r="D118" i="6" s="1"/>
  <c r="E85" i="6"/>
  <c r="E86" i="6"/>
  <c r="E87" i="6"/>
  <c r="E88" i="6"/>
  <c r="E89" i="6"/>
  <c r="D100" i="6"/>
  <c r="E83" i="6"/>
  <c r="E84" i="6"/>
  <c r="G64" i="6"/>
  <c r="E96" i="6"/>
  <c r="E97" i="6"/>
  <c r="E98" i="6"/>
  <c r="E99" i="6"/>
  <c r="G121" i="6"/>
  <c r="C105" i="5"/>
  <c r="C111" i="5" s="1"/>
  <c r="C118" i="5" s="1"/>
  <c r="C47" i="5"/>
  <c r="C24" i="5"/>
  <c r="C60" i="5" s="1"/>
  <c r="C39" i="5"/>
  <c r="C40" i="5"/>
  <c r="G25" i="5"/>
  <c r="E96" i="5"/>
  <c r="C29" i="5"/>
  <c r="C19" i="5" s="1"/>
  <c r="G19" i="5" s="1"/>
  <c r="E83" i="5"/>
  <c r="E84" i="5"/>
  <c r="E85" i="5"/>
  <c r="E86" i="5"/>
  <c r="E88" i="5"/>
  <c r="E89" i="5"/>
  <c r="D100" i="5"/>
  <c r="G12" i="5"/>
  <c r="G13" i="5"/>
  <c r="G40" i="5" s="1"/>
  <c r="G14" i="5"/>
  <c r="G15" i="5"/>
  <c r="G16" i="5"/>
  <c r="G17" i="5"/>
  <c r="G18" i="5"/>
  <c r="G26" i="5"/>
  <c r="E97" i="5"/>
  <c r="G49" i="5"/>
  <c r="G53" i="5"/>
  <c r="G64" i="5"/>
  <c r="C76" i="5"/>
  <c r="E98" i="5"/>
  <c r="E99" i="5"/>
  <c r="G121" i="5"/>
  <c r="G50" i="5"/>
  <c r="G54" i="5"/>
  <c r="G61" i="5"/>
  <c r="C65" i="5"/>
  <c r="C55" i="5" s="1"/>
  <c r="G70" i="5"/>
  <c r="C71" i="4"/>
  <c r="G35" i="4"/>
  <c r="C100" i="4"/>
  <c r="C90" i="4" s="1"/>
  <c r="C91" i="4" s="1"/>
  <c r="C29" i="4"/>
  <c r="C19" i="4" s="1"/>
  <c r="C20" i="4" s="1"/>
  <c r="G25" i="4"/>
  <c r="G29" i="4" s="1"/>
  <c r="E89" i="4"/>
  <c r="F89" i="4" s="1"/>
  <c r="E88" i="4"/>
  <c r="E87" i="4"/>
  <c r="F87" i="4" s="1"/>
  <c r="E85" i="4"/>
  <c r="F85" i="4" s="1"/>
  <c r="E84" i="4"/>
  <c r="F84" i="4" s="1"/>
  <c r="E83" i="4"/>
  <c r="F83" i="4" s="1"/>
  <c r="D100" i="4"/>
  <c r="E96" i="4"/>
  <c r="G19" i="4"/>
  <c r="C24" i="4"/>
  <c r="C60" i="4" s="1"/>
  <c r="C47" i="4"/>
  <c r="G61" i="4"/>
  <c r="G62" i="4"/>
  <c r="G63" i="4"/>
  <c r="G64" i="4"/>
  <c r="C76" i="4"/>
  <c r="G121" i="4"/>
  <c r="G48" i="4"/>
  <c r="G49" i="4"/>
  <c r="G50" i="4"/>
  <c r="G51" i="4"/>
  <c r="G52" i="4"/>
  <c r="G53" i="4"/>
  <c r="G54" i="4"/>
  <c r="C65" i="4"/>
  <c r="C55" i="4" s="1"/>
  <c r="C56" i="4" s="1"/>
  <c r="C119" i="4" s="1"/>
  <c r="C75" i="4"/>
  <c r="D24" i="1"/>
  <c r="D32" i="1"/>
  <c r="D38" i="1"/>
  <c r="D105" i="1"/>
  <c r="D111" i="1" s="1"/>
  <c r="D118" i="1" s="1"/>
  <c r="C24" i="1"/>
  <c r="E32" i="1"/>
  <c r="E38" i="1"/>
  <c r="C47" i="1"/>
  <c r="F121" i="1"/>
  <c r="E121" i="1"/>
  <c r="D121" i="1"/>
  <c r="D123" i="1" s="1"/>
  <c r="C121" i="1"/>
  <c r="G118" i="1"/>
  <c r="F115" i="1"/>
  <c r="F122" i="1" s="1"/>
  <c r="E115" i="1"/>
  <c r="D115" i="1"/>
  <c r="D122" i="1" s="1"/>
  <c r="C115" i="1"/>
  <c r="C122" i="1" s="1"/>
  <c r="C123" i="1" s="1"/>
  <c r="G114" i="1"/>
  <c r="G113" i="1"/>
  <c r="G112" i="1"/>
  <c r="G106" i="1"/>
  <c r="D24" i="9" l="1"/>
  <c r="D60" i="9" s="1"/>
  <c r="H34" i="9"/>
  <c r="F123" i="1"/>
  <c r="H122" i="9"/>
  <c r="H17" i="9"/>
  <c r="G15" i="6"/>
  <c r="D24" i="10"/>
  <c r="D60" i="10" s="1"/>
  <c r="E105" i="1"/>
  <c r="E111" i="1" s="1"/>
  <c r="E118" i="1" s="1"/>
  <c r="F119" i="4"/>
  <c r="I115" i="4" s="1"/>
  <c r="D123" i="6"/>
  <c r="E47" i="9"/>
  <c r="D29" i="9"/>
  <c r="D19" i="9" s="1"/>
  <c r="D20" i="9" s="1"/>
  <c r="G14" i="6"/>
  <c r="G33" i="6"/>
  <c r="E65" i="6"/>
  <c r="E55" i="6" s="1"/>
  <c r="G119" i="9"/>
  <c r="J116" i="9" s="1"/>
  <c r="E119" i="4"/>
  <c r="I114" i="4" s="1"/>
  <c r="G119" i="10"/>
  <c r="J116" i="10" s="1"/>
  <c r="F119" i="9"/>
  <c r="J115" i="9" s="1"/>
  <c r="E119" i="5"/>
  <c r="I114" i="5" s="1"/>
  <c r="I112" i="4"/>
  <c r="B106" i="1"/>
  <c r="I103" i="1"/>
  <c r="D82" i="5"/>
  <c r="D95" i="5" s="1"/>
  <c r="I105" i="5"/>
  <c r="E47" i="4"/>
  <c r="E24" i="4"/>
  <c r="E60" i="4" s="1"/>
  <c r="E24" i="5"/>
  <c r="E60" i="5" s="1"/>
  <c r="E47" i="6"/>
  <c r="D82" i="4"/>
  <c r="D95" i="4" s="1"/>
  <c r="I104" i="4"/>
  <c r="G122" i="5"/>
  <c r="G123" i="5" s="1"/>
  <c r="D90" i="6"/>
  <c r="H14" i="10"/>
  <c r="G26" i="6"/>
  <c r="G28" i="6"/>
  <c r="D29" i="6"/>
  <c r="D19" i="6" s="1"/>
  <c r="C29" i="6"/>
  <c r="C19" i="6" s="1"/>
  <c r="C65" i="6"/>
  <c r="C55" i="6" s="1"/>
  <c r="E71" i="10"/>
  <c r="G69" i="5"/>
  <c r="G71" i="5" s="1"/>
  <c r="C40" i="6"/>
  <c r="C29" i="9"/>
  <c r="C19" i="9" s="1"/>
  <c r="D90" i="4"/>
  <c r="F90" i="4" s="1"/>
  <c r="F100" i="4"/>
  <c r="E47" i="1"/>
  <c r="E24" i="1"/>
  <c r="E22" i="3" s="1"/>
  <c r="E45" i="3" s="1"/>
  <c r="D24" i="5"/>
  <c r="D60" i="5" s="1"/>
  <c r="D47" i="5"/>
  <c r="D24" i="6"/>
  <c r="D60" i="6" s="1"/>
  <c r="D105" i="9"/>
  <c r="D111" i="9" s="1"/>
  <c r="D118" i="9" s="1"/>
  <c r="E24" i="10"/>
  <c r="E60" i="10" s="1"/>
  <c r="E47" i="10"/>
  <c r="E105" i="5"/>
  <c r="E111" i="5" s="1"/>
  <c r="E118" i="5" s="1"/>
  <c r="D24" i="4"/>
  <c r="D60" i="4" s="1"/>
  <c r="D105" i="4"/>
  <c r="D111" i="4" s="1"/>
  <c r="D118" i="4" s="1"/>
  <c r="E24" i="6"/>
  <c r="E60" i="6" s="1"/>
  <c r="E24" i="9"/>
  <c r="E60" i="9" s="1"/>
  <c r="D47" i="10"/>
  <c r="G20" i="4"/>
  <c r="C39" i="9"/>
  <c r="F38" i="10"/>
  <c r="F74" i="10" s="1"/>
  <c r="J106" i="10" s="1"/>
  <c r="F32" i="10"/>
  <c r="F68" i="10" s="1"/>
  <c r="F11" i="10"/>
  <c r="F38" i="9"/>
  <c r="F74" i="9" s="1"/>
  <c r="J106" i="9" s="1"/>
  <c r="F11" i="9"/>
  <c r="B7" i="9"/>
  <c r="B79" i="6"/>
  <c r="B7" i="6"/>
  <c r="F38" i="6"/>
  <c r="F74" i="6" s="1"/>
  <c r="I106" i="6" s="1"/>
  <c r="F32" i="6"/>
  <c r="F68" i="6" s="1"/>
  <c r="F38" i="5"/>
  <c r="F74" i="5" s="1"/>
  <c r="I106" i="5" s="1"/>
  <c r="F11" i="5"/>
  <c r="F11" i="4"/>
  <c r="B102" i="9"/>
  <c r="F32" i="9"/>
  <c r="F68" i="9" s="1"/>
  <c r="B102" i="6"/>
  <c r="F11" i="6"/>
  <c r="F32" i="5"/>
  <c r="F68" i="5" s="1"/>
  <c r="F38" i="4"/>
  <c r="F74" i="4" s="1"/>
  <c r="I106" i="4" s="1"/>
  <c r="F32" i="4"/>
  <c r="F68" i="4" s="1"/>
  <c r="E74" i="1"/>
  <c r="I105" i="1" s="1"/>
  <c r="E37" i="3"/>
  <c r="D74" i="1"/>
  <c r="I104" i="1" s="1"/>
  <c r="D37" i="3"/>
  <c r="D60" i="1"/>
  <c r="D22" i="3"/>
  <c r="D45" i="3" s="1"/>
  <c r="D82" i="1"/>
  <c r="C82" i="1"/>
  <c r="E68" i="1"/>
  <c r="E30" i="3"/>
  <c r="C60" i="1"/>
  <c r="C22" i="3"/>
  <c r="C45" i="3" s="1"/>
  <c r="D68" i="1"/>
  <c r="D30" i="3"/>
  <c r="G122" i="4"/>
  <c r="G123" i="4" s="1"/>
  <c r="H122" i="10"/>
  <c r="H123" i="10" s="1"/>
  <c r="H123" i="9"/>
  <c r="C75" i="5"/>
  <c r="H18" i="10"/>
  <c r="G12" i="6"/>
  <c r="G39" i="6" s="1"/>
  <c r="E122" i="1"/>
  <c r="E123" i="1" s="1"/>
  <c r="G70" i="6"/>
  <c r="H34" i="10"/>
  <c r="D35" i="10"/>
  <c r="E71" i="9"/>
  <c r="G115" i="1"/>
  <c r="G20" i="10"/>
  <c r="F56" i="10"/>
  <c r="F119" i="10" s="1"/>
  <c r="F56" i="6"/>
  <c r="F56" i="5"/>
  <c r="D90" i="5"/>
  <c r="D35" i="9"/>
  <c r="D40" i="9"/>
  <c r="D13" i="10"/>
  <c r="D40" i="10" s="1"/>
  <c r="D39" i="9"/>
  <c r="D12" i="10"/>
  <c r="H12" i="10" s="1"/>
  <c r="C65" i="9"/>
  <c r="C55" i="9" s="1"/>
  <c r="C56" i="9" s="1"/>
  <c r="H13" i="9"/>
  <c r="H40" i="9" s="1"/>
  <c r="C13" i="10"/>
  <c r="D56" i="4"/>
  <c r="G55" i="4"/>
  <c r="G56" i="4" s="1"/>
  <c r="D19" i="10"/>
  <c r="E19" i="10"/>
  <c r="E20" i="10" s="1"/>
  <c r="F75" i="10"/>
  <c r="E75" i="6"/>
  <c r="E71" i="6"/>
  <c r="E65" i="9"/>
  <c r="E55" i="9" s="1"/>
  <c r="E56" i="9" s="1"/>
  <c r="E119" i="9" s="1"/>
  <c r="E61" i="10"/>
  <c r="E65" i="10" s="1"/>
  <c r="E55" i="10" s="1"/>
  <c r="E76" i="9"/>
  <c r="E49" i="10"/>
  <c r="E76" i="10" s="1"/>
  <c r="E76" i="6"/>
  <c r="E56" i="6"/>
  <c r="E75" i="9"/>
  <c r="E48" i="10"/>
  <c r="G35" i="6"/>
  <c r="D71" i="6"/>
  <c r="D71" i="9"/>
  <c r="D69" i="10"/>
  <c r="D71" i="10" s="1"/>
  <c r="D63" i="9"/>
  <c r="D63" i="10" s="1"/>
  <c r="D63" i="6"/>
  <c r="G63" i="6" s="1"/>
  <c r="D62" i="9"/>
  <c r="D62" i="10" s="1"/>
  <c r="D62" i="6"/>
  <c r="G62" i="6" s="1"/>
  <c r="D61" i="9"/>
  <c r="H61" i="9" s="1"/>
  <c r="D61" i="6"/>
  <c r="D65" i="5"/>
  <c r="D55" i="5" s="1"/>
  <c r="D56" i="5" s="1"/>
  <c r="D119" i="5" s="1"/>
  <c r="D54" i="9"/>
  <c r="D54" i="10" s="1"/>
  <c r="D54" i="6"/>
  <c r="G54" i="6" s="1"/>
  <c r="D53" i="6"/>
  <c r="G53" i="6" s="1"/>
  <c r="D53" i="9"/>
  <c r="D53" i="10" s="1"/>
  <c r="D52" i="9"/>
  <c r="D52" i="10" s="1"/>
  <c r="D52" i="6"/>
  <c r="G52" i="6" s="1"/>
  <c r="D51" i="6"/>
  <c r="G51" i="6" s="1"/>
  <c r="D51" i="9"/>
  <c r="D51" i="10" s="1"/>
  <c r="D50" i="9"/>
  <c r="D50" i="10" s="1"/>
  <c r="D50" i="6"/>
  <c r="G50" i="6" s="1"/>
  <c r="D49" i="9"/>
  <c r="H49" i="9" s="1"/>
  <c r="D49" i="6"/>
  <c r="D76" i="5"/>
  <c r="D48" i="9"/>
  <c r="D48" i="6"/>
  <c r="D75" i="5"/>
  <c r="D39" i="6"/>
  <c r="G19" i="6"/>
  <c r="G25" i="6"/>
  <c r="D20" i="6"/>
  <c r="C33" i="10"/>
  <c r="H33" i="9"/>
  <c r="H35" i="9" s="1"/>
  <c r="C70" i="10"/>
  <c r="H70" i="10" s="1"/>
  <c r="H70" i="9"/>
  <c r="C69" i="9"/>
  <c r="C69" i="6"/>
  <c r="C64" i="10"/>
  <c r="H64" i="10" s="1"/>
  <c r="H64" i="9"/>
  <c r="C63" i="10"/>
  <c r="H63" i="9"/>
  <c r="C62" i="10"/>
  <c r="C61" i="10"/>
  <c r="C54" i="10"/>
  <c r="E88" i="9"/>
  <c r="C53" i="10"/>
  <c r="C52" i="10"/>
  <c r="C51" i="10"/>
  <c r="C50" i="10"/>
  <c r="C49" i="10"/>
  <c r="C76" i="9"/>
  <c r="C89" i="9"/>
  <c r="H18" i="9"/>
  <c r="C84" i="9"/>
  <c r="H48" i="9"/>
  <c r="C48" i="10"/>
  <c r="C99" i="9"/>
  <c r="H28" i="9"/>
  <c r="H28" i="10"/>
  <c r="C98" i="9"/>
  <c r="F98" i="9" s="1"/>
  <c r="H27" i="9"/>
  <c r="H27" i="10"/>
  <c r="C97" i="9"/>
  <c r="H26" i="9"/>
  <c r="H26" i="10"/>
  <c r="C96" i="9"/>
  <c r="F96" i="9" s="1"/>
  <c r="H25" i="9"/>
  <c r="C87" i="9"/>
  <c r="H16" i="9"/>
  <c r="C86" i="9"/>
  <c r="H15" i="9"/>
  <c r="C85" i="9"/>
  <c r="H14" i="9"/>
  <c r="C83" i="9"/>
  <c r="F83" i="9" s="1"/>
  <c r="H12" i="9"/>
  <c r="D91" i="4"/>
  <c r="E100" i="10"/>
  <c r="E83" i="10"/>
  <c r="D100" i="10"/>
  <c r="G17" i="6"/>
  <c r="C20" i="5"/>
  <c r="C100" i="6"/>
  <c r="C90" i="6" s="1"/>
  <c r="C91" i="6" s="1"/>
  <c r="E100" i="6"/>
  <c r="C20" i="6"/>
  <c r="G39" i="5"/>
  <c r="G20" i="5"/>
  <c r="C100" i="5"/>
  <c r="C90" i="5" s="1"/>
  <c r="C91" i="5" s="1"/>
  <c r="G65" i="5"/>
  <c r="E100" i="5"/>
  <c r="G29" i="5"/>
  <c r="C125" i="4"/>
  <c r="E100" i="4"/>
  <c r="G65" i="4"/>
  <c r="F11" i="1"/>
  <c r="F9" i="3" s="1"/>
  <c r="F38" i="1"/>
  <c r="F32" i="1"/>
  <c r="G122" i="1"/>
  <c r="G121" i="1"/>
  <c r="F76" i="1"/>
  <c r="F75" i="1"/>
  <c r="E76" i="1"/>
  <c r="E75" i="1"/>
  <c r="D76" i="1"/>
  <c r="D75" i="1"/>
  <c r="C76" i="1"/>
  <c r="C75" i="1"/>
  <c r="E90" i="4" l="1"/>
  <c r="H19" i="9"/>
  <c r="H53" i="9"/>
  <c r="D20" i="10"/>
  <c r="C119" i="9"/>
  <c r="C20" i="9"/>
  <c r="H62" i="9"/>
  <c r="H65" i="9" s="1"/>
  <c r="F119" i="5"/>
  <c r="I115" i="5" s="1"/>
  <c r="E125" i="4"/>
  <c r="G125" i="9"/>
  <c r="F125" i="4"/>
  <c r="G125" i="10"/>
  <c r="F125" i="9"/>
  <c r="F125" i="10"/>
  <c r="J115" i="10"/>
  <c r="F119" i="6"/>
  <c r="I115" i="6" s="1"/>
  <c r="E119" i="6"/>
  <c r="I114" i="6" s="1"/>
  <c r="E125" i="9"/>
  <c r="J114" i="9"/>
  <c r="E125" i="5"/>
  <c r="D125" i="5"/>
  <c r="I113" i="5"/>
  <c r="D119" i="4"/>
  <c r="G123" i="1"/>
  <c r="E60" i="1"/>
  <c r="C125" i="9"/>
  <c r="G29" i="6"/>
  <c r="H52" i="9"/>
  <c r="F100" i="6"/>
  <c r="F100" i="5"/>
  <c r="H54" i="10"/>
  <c r="D91" i="6"/>
  <c r="F91" i="6" s="1"/>
  <c r="F90" i="6"/>
  <c r="D91" i="5"/>
  <c r="F91" i="5" s="1"/>
  <c r="F90" i="5"/>
  <c r="D39" i="10"/>
  <c r="H51" i="10"/>
  <c r="H53" i="10"/>
  <c r="H63" i="10"/>
  <c r="D90" i="10"/>
  <c r="F100" i="10"/>
  <c r="E97" i="9"/>
  <c r="F97" i="9"/>
  <c r="E99" i="9"/>
  <c r="F99" i="9"/>
  <c r="B102" i="10"/>
  <c r="G38" i="9"/>
  <c r="G74" i="9" s="1"/>
  <c r="B7" i="10"/>
  <c r="B79" i="10"/>
  <c r="G38" i="10"/>
  <c r="G74" i="10" s="1"/>
  <c r="G32" i="10"/>
  <c r="G68" i="10" s="1"/>
  <c r="G11" i="10"/>
  <c r="G32" i="9"/>
  <c r="G68" i="9" s="1"/>
  <c r="G11" i="9"/>
  <c r="F47" i="6"/>
  <c r="F105" i="6"/>
  <c r="F111" i="6" s="1"/>
  <c r="F118" i="6" s="1"/>
  <c r="F24" i="6"/>
  <c r="F60" i="6" s="1"/>
  <c r="F47" i="4"/>
  <c r="F105" i="4"/>
  <c r="F111" i="4" s="1"/>
  <c r="F118" i="4" s="1"/>
  <c r="F24" i="4"/>
  <c r="F60" i="4" s="1"/>
  <c r="D82" i="6"/>
  <c r="D95" i="6" s="1"/>
  <c r="C82" i="6"/>
  <c r="C95" i="6" s="1"/>
  <c r="F47" i="9"/>
  <c r="F24" i="9"/>
  <c r="F60" i="9" s="1"/>
  <c r="F105" i="9"/>
  <c r="F111" i="9" s="1"/>
  <c r="F118" i="9" s="1"/>
  <c r="F24" i="5"/>
  <c r="F60" i="5" s="1"/>
  <c r="F105" i="5"/>
  <c r="F111" i="5" s="1"/>
  <c r="F118" i="5" s="1"/>
  <c r="F47" i="5"/>
  <c r="D82" i="9"/>
  <c r="D95" i="9" s="1"/>
  <c r="C82" i="9"/>
  <c r="C95" i="9" s="1"/>
  <c r="F105" i="10"/>
  <c r="F111" i="10" s="1"/>
  <c r="F118" i="10" s="1"/>
  <c r="F24" i="10"/>
  <c r="F60" i="10" s="1"/>
  <c r="F47" i="10"/>
  <c r="F68" i="1"/>
  <c r="F30" i="3"/>
  <c r="F74" i="1"/>
  <c r="I106" i="1" s="1"/>
  <c r="F37" i="3"/>
  <c r="E89" i="9"/>
  <c r="F89" i="9"/>
  <c r="E87" i="9"/>
  <c r="F87" i="9"/>
  <c r="E86" i="9"/>
  <c r="F86" i="9"/>
  <c r="E85" i="9"/>
  <c r="F85" i="9"/>
  <c r="E84" i="9"/>
  <c r="F84" i="9"/>
  <c r="H54" i="9"/>
  <c r="H51" i="9"/>
  <c r="H50" i="10"/>
  <c r="H50" i="9"/>
  <c r="H52" i="10"/>
  <c r="H13" i="10"/>
  <c r="H40" i="10" s="1"/>
  <c r="C40" i="10"/>
  <c r="H62" i="10"/>
  <c r="G55" i="5"/>
  <c r="G56" i="5" s="1"/>
  <c r="C56" i="5"/>
  <c r="H20" i="9"/>
  <c r="E56" i="10"/>
  <c r="E75" i="10"/>
  <c r="G20" i="6"/>
  <c r="H29" i="9"/>
  <c r="D65" i="9"/>
  <c r="D55" i="9" s="1"/>
  <c r="H55" i="9" s="1"/>
  <c r="D61" i="10"/>
  <c r="D65" i="10" s="1"/>
  <c r="D55" i="10" s="1"/>
  <c r="D65" i="6"/>
  <c r="D55" i="6" s="1"/>
  <c r="D56" i="6" s="1"/>
  <c r="G61" i="6"/>
  <c r="G65" i="6" s="1"/>
  <c r="D76" i="6"/>
  <c r="G49" i="6"/>
  <c r="D76" i="9"/>
  <c r="D49" i="10"/>
  <c r="D76" i="10" s="1"/>
  <c r="D75" i="6"/>
  <c r="G48" i="6"/>
  <c r="D75" i="9"/>
  <c r="D48" i="10"/>
  <c r="H48" i="10" s="1"/>
  <c r="C35" i="10"/>
  <c r="H33" i="10"/>
  <c r="C39" i="10"/>
  <c r="C71" i="6"/>
  <c r="C75" i="6"/>
  <c r="G69" i="6"/>
  <c r="G71" i="6" s="1"/>
  <c r="C69" i="10"/>
  <c r="H69" i="9"/>
  <c r="H71" i="9" s="1"/>
  <c r="C71" i="9"/>
  <c r="C75" i="9"/>
  <c r="E98" i="9"/>
  <c r="D100" i="9"/>
  <c r="D90" i="9" s="1"/>
  <c r="D91" i="9" s="1"/>
  <c r="C65" i="10"/>
  <c r="C55" i="10" s="1"/>
  <c r="H49" i="10"/>
  <c r="C76" i="10"/>
  <c r="C75" i="10"/>
  <c r="E83" i="9"/>
  <c r="H39" i="9"/>
  <c r="H25" i="10"/>
  <c r="H29" i="10" s="1"/>
  <c r="C29" i="10"/>
  <c r="C19" i="10" s="1"/>
  <c r="C100" i="9"/>
  <c r="E96" i="9"/>
  <c r="E90" i="10"/>
  <c r="E90" i="6"/>
  <c r="E90" i="5"/>
  <c r="F105" i="1"/>
  <c r="F111" i="1" s="1"/>
  <c r="F118" i="1" s="1"/>
  <c r="F47" i="1"/>
  <c r="F24" i="1"/>
  <c r="F95" i="1"/>
  <c r="J112" i="9" l="1"/>
  <c r="F125" i="5"/>
  <c r="D119" i="6"/>
  <c r="I113" i="6" s="1"/>
  <c r="E119" i="10"/>
  <c r="J114" i="10" s="1"/>
  <c r="C119" i="5"/>
  <c r="I112" i="5" s="1"/>
  <c r="F125" i="6"/>
  <c r="E125" i="6"/>
  <c r="I113" i="4"/>
  <c r="G119" i="4"/>
  <c r="G125" i="4" s="1"/>
  <c r="D125" i="4"/>
  <c r="H61" i="10"/>
  <c r="H65" i="10" s="1"/>
  <c r="D91" i="10"/>
  <c r="F91" i="10" s="1"/>
  <c r="F90" i="10"/>
  <c r="G105" i="9"/>
  <c r="G111" i="9" s="1"/>
  <c r="G118" i="9" s="1"/>
  <c r="G24" i="9"/>
  <c r="G60" i="9" s="1"/>
  <c r="G47" i="9"/>
  <c r="G105" i="10"/>
  <c r="G111" i="10" s="1"/>
  <c r="G118" i="10" s="1"/>
  <c r="G24" i="10"/>
  <c r="G60" i="10" s="1"/>
  <c r="G47" i="10"/>
  <c r="D82" i="10"/>
  <c r="D95" i="10" s="1"/>
  <c r="C82" i="10"/>
  <c r="C95" i="10" s="1"/>
  <c r="F60" i="1"/>
  <c r="F22" i="3"/>
  <c r="F45" i="3" s="1"/>
  <c r="C90" i="9"/>
  <c r="F100" i="9"/>
  <c r="H56" i="9"/>
  <c r="D56" i="9"/>
  <c r="H55" i="10"/>
  <c r="H56" i="10" s="1"/>
  <c r="C56" i="10"/>
  <c r="G55" i="6"/>
  <c r="G56" i="6" s="1"/>
  <c r="C56" i="6"/>
  <c r="G119" i="5"/>
  <c r="G125" i="5" s="1"/>
  <c r="D75" i="10"/>
  <c r="D56" i="10"/>
  <c r="H35" i="10"/>
  <c r="H39" i="10"/>
  <c r="C71" i="10"/>
  <c r="H69" i="10"/>
  <c r="H71" i="10" s="1"/>
  <c r="E100" i="9"/>
  <c r="E90" i="9" s="1"/>
  <c r="H19" i="10"/>
  <c r="H20" i="10" s="1"/>
  <c r="C20" i="10"/>
  <c r="E91" i="10"/>
  <c r="E91" i="6"/>
  <c r="E91" i="5"/>
  <c r="E91" i="4"/>
  <c r="F91" i="4" s="1"/>
  <c r="E125" i="10" l="1"/>
  <c r="C125" i="5"/>
  <c r="D125" i="6"/>
  <c r="J113" i="10"/>
  <c r="D119" i="10"/>
  <c r="C119" i="6"/>
  <c r="I112" i="6" s="1"/>
  <c r="C119" i="10"/>
  <c r="C125" i="10" s="1"/>
  <c r="D119" i="9"/>
  <c r="H119" i="9" s="1"/>
  <c r="H125" i="9" s="1"/>
  <c r="D125" i="10"/>
  <c r="D125" i="9"/>
  <c r="C91" i="9"/>
  <c r="F91" i="9" s="1"/>
  <c r="F90" i="9"/>
  <c r="G119" i="6"/>
  <c r="G125" i="6" s="1"/>
  <c r="C96" i="1"/>
  <c r="F96" i="1" s="1"/>
  <c r="C99" i="1"/>
  <c r="F99" i="1" s="1"/>
  <c r="C98" i="1"/>
  <c r="F98" i="1" s="1"/>
  <c r="C97" i="1"/>
  <c r="F97" i="1" s="1"/>
  <c r="C89" i="1"/>
  <c r="E89" i="1" s="1"/>
  <c r="F89" i="1" s="1"/>
  <c r="C88" i="1"/>
  <c r="C87" i="1"/>
  <c r="C86" i="1"/>
  <c r="C85" i="1"/>
  <c r="C84" i="1"/>
  <c r="E84" i="1" s="1"/>
  <c r="F84" i="1" s="1"/>
  <c r="C83" i="1"/>
  <c r="E83" i="1" s="1"/>
  <c r="F83" i="1" s="1"/>
  <c r="E95" i="1"/>
  <c r="D95" i="1"/>
  <c r="C95" i="1"/>
  <c r="H119" i="10" l="1"/>
  <c r="H125" i="10" s="1"/>
  <c r="J112" i="10"/>
  <c r="C125" i="6"/>
  <c r="J113" i="9"/>
  <c r="E88" i="1"/>
  <c r="F88" i="1"/>
  <c r="E91" i="9"/>
  <c r="C100" i="1"/>
  <c r="E96" i="1"/>
  <c r="E98" i="1"/>
  <c r="E97" i="1"/>
  <c r="E99" i="1"/>
  <c r="D100" i="1"/>
  <c r="E87" i="1"/>
  <c r="F87" i="1" s="1"/>
  <c r="E86" i="1"/>
  <c r="F86" i="1" s="1"/>
  <c r="E85" i="1"/>
  <c r="F85" i="1" s="1"/>
  <c r="C90" i="1" l="1"/>
  <c r="F100" i="1"/>
  <c r="E100" i="1"/>
  <c r="E90" i="1" s="1"/>
  <c r="C91" i="1" l="1"/>
  <c r="E91" i="1"/>
  <c r="C39" i="3" l="1"/>
  <c r="F61" i="3"/>
  <c r="E61" i="3"/>
  <c r="C61" i="3"/>
  <c r="G58" i="3"/>
  <c r="F55" i="3"/>
  <c r="F62" i="3" s="1"/>
  <c r="E55" i="3"/>
  <c r="E62" i="3" s="1"/>
  <c r="C55" i="3"/>
  <c r="C62" i="3" s="1"/>
  <c r="C63" i="3" s="1"/>
  <c r="G54" i="3"/>
  <c r="G53" i="3"/>
  <c r="G52" i="3"/>
  <c r="D55" i="3"/>
  <c r="D62" i="3" s="1"/>
  <c r="F51" i="3"/>
  <c r="F58" i="3" s="1"/>
  <c r="E51" i="3"/>
  <c r="E58" i="3" s="1"/>
  <c r="D51" i="3"/>
  <c r="D58" i="3" s="1"/>
  <c r="C51" i="3"/>
  <c r="C58" i="3" s="1"/>
  <c r="D61" i="3"/>
  <c r="F39" i="3"/>
  <c r="E39" i="3"/>
  <c r="F38" i="3"/>
  <c r="E38" i="3"/>
  <c r="C38" i="3"/>
  <c r="F33" i="3"/>
  <c r="E33" i="3"/>
  <c r="C33" i="3"/>
  <c r="G31" i="3"/>
  <c r="F27" i="3"/>
  <c r="F17" i="3" s="1"/>
  <c r="F18" i="3" s="1"/>
  <c r="F59" i="3" s="1"/>
  <c r="E27" i="3"/>
  <c r="D27" i="3"/>
  <c r="D17" i="3" s="1"/>
  <c r="C27" i="3"/>
  <c r="C17" i="3" s="1"/>
  <c r="D90" i="1" s="1"/>
  <c r="F90" i="1" s="1"/>
  <c r="G26" i="3"/>
  <c r="G25" i="3"/>
  <c r="G24" i="3"/>
  <c r="G23" i="3"/>
  <c r="E17" i="3"/>
  <c r="E18" i="3" s="1"/>
  <c r="E59" i="3" s="1"/>
  <c r="G10" i="3"/>
  <c r="I4" i="3"/>
  <c r="D63" i="3" l="1"/>
  <c r="E63" i="3"/>
  <c r="F63" i="3"/>
  <c r="I64" i="5"/>
  <c r="I64" i="1"/>
  <c r="J64" i="9"/>
  <c r="I64" i="6"/>
  <c r="I64" i="4"/>
  <c r="J63" i="9"/>
  <c r="I63" i="6"/>
  <c r="I63" i="5"/>
  <c r="I63" i="4"/>
  <c r="I63" i="1"/>
  <c r="I62" i="5"/>
  <c r="I62" i="1"/>
  <c r="J62" i="9"/>
  <c r="I62" i="6"/>
  <c r="I62" i="4"/>
  <c r="D91" i="1"/>
  <c r="F91" i="1" s="1"/>
  <c r="J61" i="9"/>
  <c r="I61" i="6"/>
  <c r="I61" i="5"/>
  <c r="I61" i="4"/>
  <c r="I61" i="1"/>
  <c r="I48" i="6"/>
  <c r="I48" i="5"/>
  <c r="I48" i="4"/>
  <c r="I48" i="1"/>
  <c r="J48" i="10"/>
  <c r="J48" i="9"/>
  <c r="G55" i="3"/>
  <c r="D18" i="3"/>
  <c r="D59" i="3" s="1"/>
  <c r="G17" i="3"/>
  <c r="D39" i="3"/>
  <c r="G27" i="3"/>
  <c r="G38" i="3"/>
  <c r="G32" i="3"/>
  <c r="G39" i="3" s="1"/>
  <c r="G62" i="3"/>
  <c r="C18" i="3"/>
  <c r="C59" i="3" s="1"/>
  <c r="D38" i="3"/>
  <c r="G46" i="3"/>
  <c r="G61" i="3"/>
  <c r="F65" i="3" l="1"/>
  <c r="I65" i="3" s="1"/>
  <c r="I55" i="3"/>
  <c r="E65" i="3"/>
  <c r="I64" i="3" s="1"/>
  <c r="I54" i="3"/>
  <c r="F127" i="10"/>
  <c r="F127" i="4"/>
  <c r="F127" i="5"/>
  <c r="E127" i="5"/>
  <c r="J107" i="10"/>
  <c r="J107" i="9"/>
  <c r="I107" i="4"/>
  <c r="I107" i="6"/>
  <c r="I107" i="5"/>
  <c r="I107" i="1"/>
  <c r="J65" i="9"/>
  <c r="I65" i="6"/>
  <c r="I65" i="5"/>
  <c r="I65" i="4"/>
  <c r="I65" i="1"/>
  <c r="G18" i="3"/>
  <c r="I56" i="6" s="1"/>
  <c r="I55" i="6"/>
  <c r="I55" i="5"/>
  <c r="I55" i="4"/>
  <c r="I55" i="1"/>
  <c r="J55" i="10"/>
  <c r="J55" i="9"/>
  <c r="G33" i="3"/>
  <c r="H76" i="10"/>
  <c r="H76" i="9"/>
  <c r="G76" i="6"/>
  <c r="G76" i="5"/>
  <c r="G76" i="4"/>
  <c r="H75" i="9"/>
  <c r="H75" i="10"/>
  <c r="G75" i="6"/>
  <c r="G75" i="5"/>
  <c r="G75" i="4"/>
  <c r="G75" i="1"/>
  <c r="G76" i="1"/>
  <c r="G63" i="3"/>
  <c r="E127" i="4" l="1"/>
  <c r="F127" i="1"/>
  <c r="F127" i="9"/>
  <c r="F127" i="6"/>
  <c r="E127" i="9"/>
  <c r="E127" i="1"/>
  <c r="E127" i="6"/>
  <c r="E127" i="10"/>
  <c r="D65" i="3"/>
  <c r="I63" i="3" s="1"/>
  <c r="I53" i="3"/>
  <c r="C65" i="3"/>
  <c r="I62" i="3" s="1"/>
  <c r="I52" i="3"/>
  <c r="J56" i="10"/>
  <c r="I56" i="1"/>
  <c r="I56" i="5"/>
  <c r="J56" i="9"/>
  <c r="I56" i="4"/>
  <c r="G59" i="3"/>
  <c r="G65" i="3" s="1"/>
  <c r="C127" i="10" l="1"/>
  <c r="C127" i="1"/>
  <c r="C127" i="9"/>
  <c r="C127" i="4"/>
  <c r="C127" i="5"/>
  <c r="C127" i="6"/>
  <c r="D127" i="6"/>
  <c r="D127" i="9"/>
  <c r="D127" i="1"/>
  <c r="D127" i="10"/>
  <c r="D127" i="4"/>
  <c r="D127" i="5"/>
  <c r="H127" i="9"/>
  <c r="G127" i="5"/>
  <c r="G127" i="1"/>
  <c r="H127" i="10"/>
  <c r="G127" i="6"/>
  <c r="G127" i="4"/>
  <c r="F35" i="1"/>
  <c r="E35" i="1"/>
  <c r="D35" i="1"/>
  <c r="C35" i="1"/>
  <c r="G34" i="1"/>
  <c r="G33" i="1"/>
  <c r="F29" i="1"/>
  <c r="E29" i="1"/>
  <c r="E19" i="1" s="1"/>
  <c r="E20" i="1" s="1"/>
  <c r="D29" i="1"/>
  <c r="C29" i="1"/>
  <c r="C19" i="1" s="1"/>
  <c r="G28" i="1"/>
  <c r="G27" i="1"/>
  <c r="G26" i="1"/>
  <c r="G25" i="1"/>
  <c r="G24" i="1"/>
  <c r="G22" i="3" s="1"/>
  <c r="G45" i="3" s="1"/>
  <c r="F19" i="1"/>
  <c r="F20" i="1" s="1"/>
  <c r="D19" i="1"/>
  <c r="D20" i="1" s="1"/>
  <c r="G18" i="1"/>
  <c r="G17" i="1"/>
  <c r="G16" i="1"/>
  <c r="G15" i="1"/>
  <c r="G14" i="1"/>
  <c r="G13" i="1"/>
  <c r="G12" i="1"/>
  <c r="G40" i="1" l="1"/>
  <c r="G39" i="1"/>
  <c r="G29" i="1"/>
  <c r="C20" i="1"/>
  <c r="G35" i="1"/>
  <c r="G19" i="1"/>
  <c r="G20" i="1" s="1"/>
  <c r="G49" i="1" l="1"/>
  <c r="F71" i="1" l="1"/>
  <c r="E71" i="1"/>
  <c r="D71" i="1"/>
  <c r="C71" i="1"/>
  <c r="G70" i="1"/>
  <c r="G69" i="1"/>
  <c r="G48" i="1"/>
  <c r="G60" i="1"/>
  <c r="G64" i="1"/>
  <c r="G63" i="1"/>
  <c r="G62" i="1"/>
  <c r="G61" i="1"/>
  <c r="F65" i="1"/>
  <c r="E65" i="1"/>
  <c r="D65" i="1"/>
  <c r="C65" i="1"/>
  <c r="C55" i="1" s="1"/>
  <c r="G51" i="1"/>
  <c r="G50" i="1"/>
  <c r="G52" i="1"/>
  <c r="G53" i="1"/>
  <c r="G54" i="1"/>
  <c r="E55" i="1" l="1"/>
  <c r="E56" i="1" s="1"/>
  <c r="E119" i="1" s="1"/>
  <c r="E125" i="1" s="1"/>
  <c r="D55" i="1"/>
  <c r="D56" i="1" s="1"/>
  <c r="D119" i="1" s="1"/>
  <c r="D125" i="1" s="1"/>
  <c r="F55" i="1"/>
  <c r="F56" i="1" s="1"/>
  <c r="F119" i="1" s="1"/>
  <c r="F125" i="1" s="1"/>
  <c r="G71" i="1"/>
  <c r="C56" i="1"/>
  <c r="G65" i="1"/>
  <c r="C119" i="1" l="1"/>
  <c r="I112" i="1" s="1"/>
  <c r="I115" i="1"/>
  <c r="I114" i="1"/>
  <c r="I113" i="1"/>
  <c r="G55" i="1"/>
  <c r="G56" i="1" s="1"/>
  <c r="C125" i="1" l="1"/>
  <c r="G119" i="1"/>
  <c r="G125" i="1" s="1"/>
</calcChain>
</file>

<file path=xl/sharedStrings.xml><?xml version="1.0" encoding="utf-8"?>
<sst xmlns="http://schemas.openxmlformats.org/spreadsheetml/2006/main" count="662" uniqueCount="116">
  <si>
    <t>PROJEKTETS SAMLEDE UDGIFTSBUDGET</t>
  </si>
  <si>
    <t>Samlet budget</t>
  </si>
  <si>
    <t>I ALT (kr.)</t>
  </si>
  <si>
    <t>Udgifter til evt. underleverandører</t>
  </si>
  <si>
    <t>Transport</t>
  </si>
  <si>
    <t xml:space="preserve">Evaluering og formidling </t>
  </si>
  <si>
    <t>I alt</t>
  </si>
  <si>
    <t xml:space="preserve">PROJEKTETS EGENFINANSIERING </t>
  </si>
  <si>
    <t>Egen medfinansiering</t>
  </si>
  <si>
    <t>Eksterne støttebidrag (kommune, fonde, EU, osv.)</t>
  </si>
  <si>
    <t>Andet</t>
  </si>
  <si>
    <t>ANSØGT STØTTE I ALT</t>
  </si>
  <si>
    <t>Projektnavn:</t>
  </si>
  <si>
    <t>Indkøb af projektudstyr, herunder it-udstyr</t>
  </si>
  <si>
    <t>uddannelsespuljen@rn.dk</t>
  </si>
  <si>
    <t xml:space="preserve">Budgetskemaet indsendes elektronisk sammen med ansøgningsskemaet til: </t>
  </si>
  <si>
    <t>Øvrige omkostninger jf. nedenstående specifikation</t>
  </si>
  <si>
    <t>Specifikation af Øvrige omkostninger</t>
  </si>
  <si>
    <t>Arten af øvrige omkostninger specificerede i nedenstående linier til brug i det samlede budget</t>
  </si>
  <si>
    <t>1:</t>
  </si>
  <si>
    <t>2:</t>
  </si>
  <si>
    <t>3:</t>
  </si>
  <si>
    <t>4:</t>
  </si>
  <si>
    <t>Time budget</t>
  </si>
  <si>
    <t>I alt (timer)</t>
  </si>
  <si>
    <r>
      <t>Lønudgifter projektledelse</t>
    </r>
    <r>
      <rPr>
        <b/>
        <sz val="10"/>
        <color indexed="8"/>
        <rFont val="Arial"/>
        <family val="2"/>
      </rPr>
      <t/>
    </r>
  </si>
  <si>
    <t>Øvrige lønudgifter</t>
  </si>
  <si>
    <t>Generalomkostninger (fx husleje,materialer, møder, administrationsudstyr, etc.)</t>
  </si>
  <si>
    <t>Lønudgifter projektledelse - antal timer:</t>
  </si>
  <si>
    <t>Øvrige lønudgifter - antal timer</t>
  </si>
  <si>
    <t>Timer i alt</t>
  </si>
  <si>
    <t xml:space="preserve">FINANSIERING </t>
  </si>
  <si>
    <t>BUDGETOVERSIGT OG FINANSIERING</t>
  </si>
  <si>
    <t>Samlet projekt budget jf. ovenstående</t>
  </si>
  <si>
    <t>Søgt støtte</t>
  </si>
  <si>
    <t>Egenfinansiering</t>
  </si>
  <si>
    <t>Finansiering i alt</t>
  </si>
  <si>
    <t>Egenfinansieringsprocent</t>
  </si>
  <si>
    <t>Beregnede gennemsnitlige timesater</t>
  </si>
  <si>
    <t>Lønudgifter projektledelse - kr. per time</t>
  </si>
  <si>
    <t>Øvrige lønudgifter - kr. per time</t>
  </si>
  <si>
    <t>BUDGET: Specifikation af Øvrige omkostninger</t>
  </si>
  <si>
    <t>Samlet omkostninger</t>
  </si>
  <si>
    <t>Arten af øvrige omkostninger specificerede i nedenstående linier til brug i det samlede regnskab</t>
  </si>
  <si>
    <t>REGNSKAB: Specifikation af Øvrige omkostninger</t>
  </si>
  <si>
    <t>Time regnskab</t>
  </si>
  <si>
    <t>PROJEKTETS SAMLEDE UDGIFTER</t>
  </si>
  <si>
    <t>(Herunder angives projektets samlede afholdte omkostninger opgjort på kalenderår).</t>
  </si>
  <si>
    <t>Lønudgifter projektledelse - kr. pr. time</t>
  </si>
  <si>
    <t>Øvrige lønudgifter - kr. pr. time</t>
  </si>
  <si>
    <t>PROJEKTETS SAMLEDE UDGIFTER SAMMENHOLDT MED BUDGET</t>
  </si>
  <si>
    <t>BUDGETAFVIGELSE: Specifikation af Øvrige omkostninger</t>
  </si>
  <si>
    <t>Afvigelse i kr.</t>
  </si>
  <si>
    <t>Afvigelse i pct.</t>
  </si>
  <si>
    <t>I forbindelse med indrapporteringen af regnskabstal til Region Nordjylland, skal der udelukkende indtastes oplysninger</t>
  </si>
  <si>
    <t>i de kolonner, hvor cellerne er markeret med hvid. Her vist med eksempel for 2014:</t>
  </si>
  <si>
    <t xml:space="preserve">Ved indrapporteringen i 2015 er 2014 kolonnen således låst, og der skal udelukkende tastes oplysninger </t>
  </si>
  <si>
    <t>i 2015-kolonnen.</t>
  </si>
  <si>
    <t>Vejledning til indrapportering</t>
  </si>
  <si>
    <t>Indrapportering af regnskabstal:</t>
  </si>
  <si>
    <t>Opdatering af budgettal.</t>
  </si>
  <si>
    <t>Budget: Beregnede gennemsnitlige timesater</t>
  </si>
  <si>
    <t>Regnskab: Beregnede gennemsnitlige timesater</t>
  </si>
  <si>
    <t>Indtast første regnskabsår:</t>
  </si>
  <si>
    <t>Oprindeligt budget i alt</t>
  </si>
  <si>
    <t>Samlet budget (fremadrettet)</t>
  </si>
  <si>
    <t xml:space="preserve">I forbindelse med indrapporteringen af regnskabstal for 2015, skal de fremadrettede budgetoplysninger tilfrettes over projektets </t>
  </si>
  <si>
    <t>restperiode. Bemærk tallene i 2014 her vil være de faktisk afholdte omkostninger i 2014, således oversigten samlet viser</t>
  </si>
  <si>
    <t>den opdaterede forventning til de samlede omkostninger på projektet i hele perioden.</t>
  </si>
  <si>
    <t>Budgetafvigelser:</t>
  </si>
  <si>
    <t>Disse beløb beregnes automatisk og sammenligner årets faktiske omkostninger med de forventede.</t>
  </si>
  <si>
    <t>I 2014 sammenlignes med det oprindelige budget, og i 2015 sammenlignes med de i 2014 opdaterede budgetoplysninger for 2015 osv.</t>
  </si>
  <si>
    <t>1. Indtast projektoplysninger i budget-fanen (navn og budgettal)</t>
  </si>
  <si>
    <t>Finansiering:</t>
  </si>
  <si>
    <t>Udgangspunktet for finansieringen er det godkendte oprindelige budget. Eventuelle afvigelser skal registreres under finansiering.</t>
  </si>
  <si>
    <t>Er der således afholdt færre eller flere omkostninger end forventet i det enkelte år vil dette som udgangspunkt skulle reguleres</t>
  </si>
  <si>
    <t>under egenfinansieringen.</t>
  </si>
  <si>
    <t>4. Arket er klar til fremsendelse til skolerne</t>
  </si>
  <si>
    <t>Anvendelse ved regnskabs indberetning for 2015 (primo 2016):</t>
  </si>
  <si>
    <t>Arket er nu klar til brug som anført ovenfor vedr. indberetningen for 2014 - dog med 1 år tilføjet på alle parametre og overskrifter.</t>
  </si>
  <si>
    <t>Særligt vedr. projekter som strækker sig mere end 4 år:</t>
  </si>
  <si>
    <t>Udgangspunktet for opbygningen er en maksimal budgetperiode på 4 år - dog kan denne udvides til et 5 år, såfremt dette viser sig nødvendigt i år 4.</t>
  </si>
  <si>
    <t>1. Lås regnearket op: Gennemse - Fjern arkbeskyttelse - indtast kode - klik ok.</t>
  </si>
  <si>
    <t>3. Lås regnearket: Gennemse - beskyt ark - indtast kode - klik ok.</t>
  </si>
  <si>
    <t>PROJEKTETS SAMLEDE UDGIFTSBUDGET (KORRIGERET)</t>
  </si>
  <si>
    <t xml:space="preserve">Journalnr.: </t>
  </si>
  <si>
    <t>Egenfinansieringsprocent i oprindeligt
Budget</t>
  </si>
  <si>
    <t>STØTTE FRA UDDANNELSESPULJEN</t>
  </si>
  <si>
    <t>Revision:</t>
  </si>
  <si>
    <t>04.03.2015</t>
  </si>
  <si>
    <t>Rettelse af betinget formatering i egenfinansieringen.</t>
  </si>
  <si>
    <t>24.03.2015</t>
  </si>
  <si>
    <t>Version 2.0: Tilretning til variabel tilskudsprocent</t>
  </si>
  <si>
    <t>Ændring i Tilskudsprocent:</t>
  </si>
  <si>
    <t>Anvendt egenfinansieringsprocent:</t>
  </si>
  <si>
    <t>Skrives som fx 25,00%</t>
  </si>
  <si>
    <t>Ændres automatisk - anvendes til beregninger</t>
  </si>
  <si>
    <t>Ændring i 2.1:</t>
  </si>
  <si>
    <t>Rettelse af manglende automatisering 2 steder i budget fanen.</t>
  </si>
  <si>
    <t>Ændringer 2.2:</t>
  </si>
  <si>
    <t>Afrundinger tilføjet de steder hvor der er betinget formatering. Der afrundes til hele kroner.</t>
  </si>
  <si>
    <t>Behandling ved projekter som starter op efter 2015:</t>
  </si>
  <si>
    <t>1. Ændre ovenstående første regnskabsår til 2016 (eller senere) i nedenstående oversigt</t>
  </si>
  <si>
    <t>2. Ændre fane-navn REGNSKAB_2015 til REGNSKAB_2016, REGNSKAB_2016 til REGNSKAB_2017 Osv. (alle 6)</t>
  </si>
  <si>
    <t>I disse tilfælde anvendes fane 2018B i stedet for 2018 og 2019 tages i brug.</t>
  </si>
  <si>
    <t>2. Skjul Fanerne (Budget, RN, Regnskab 2016, 2017, 2018, 2018B og 2019) - Regnearkeet består herefter udelukkende af "REGNSKAB_2015" og "Vejledning"</t>
  </si>
  <si>
    <t>Anvendelse ved regnskabs indberetning for 2016 (primo 2017):</t>
  </si>
  <si>
    <t>2. Fjern "skjul" på fanen "Regnskab_2016"</t>
  </si>
  <si>
    <t>3. Såfremt der ikke er rettelser, kan arket låses igen som anført under pkt. 3 vedr. 2015 og fremsendes.</t>
  </si>
  <si>
    <t>Tilretning af årstal i ovenstående hjælpetekster og årstal på faner</t>
  </si>
  <si>
    <t>Rettelse i regn_2017 vedr. tilrettede budgettal for det indeværende år henter det korrekte sted.</t>
  </si>
  <si>
    <t>Ændringer 2.3:</t>
  </si>
  <si>
    <t>Rettelse vedr. fejl i nogle formler i linje 55 i nogle ark.</t>
  </si>
  <si>
    <t>Ændringer 2.4:</t>
  </si>
  <si>
    <t>Ændret egenfinanseringsprocent til 30,00 % og regnskabsår til 2019</t>
  </si>
  <si>
    <t>Man kan vælge mellem at afregne til fast timetakst: 325 kr. for øvrige lønudgifter og 375 kr. for projektledelse.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</si>
</sst>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9"/>
      <color indexed="18"/>
      <name val="Arial"/>
      <family val="2"/>
    </font>
    <font>
      <b/>
      <sz val="12"/>
      <name val="Arial"/>
      <family val="2"/>
    </font>
    <font>
      <sz val="10"/>
      <color indexed="18"/>
      <name val="Arial"/>
      <family val="2"/>
    </font>
    <font>
      <b/>
      <sz val="10"/>
      <color indexed="58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3C8A2E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11" fillId="0" borderId="0" xfId="0" applyFont="1" applyProtection="1">
      <protection locked="0"/>
    </xf>
    <xf numFmtId="0" fontId="1" fillId="0" borderId="0" xfId="0" applyFont="1" applyAlignment="1">
      <alignment vertical="center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right" vertical="center"/>
    </xf>
    <xf numFmtId="3" fontId="7" fillId="0" borderId="1" xfId="0" applyNumberFormat="1" applyFont="1" applyBorder="1" applyAlignment="1" applyProtection="1">
      <alignment horizontal="right" vertical="center" wrapText="1"/>
      <protection locked="0"/>
    </xf>
    <xf numFmtId="3" fontId="7" fillId="0" borderId="2" xfId="0" applyNumberFormat="1" applyFont="1" applyBorder="1" applyAlignment="1" applyProtection="1">
      <alignment horizontal="right" vertical="center" wrapText="1"/>
      <protection locked="0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3" fontId="8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3" fontId="6" fillId="2" borderId="4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3" fontId="8" fillId="0" borderId="1" xfId="0" applyNumberFormat="1" applyFont="1" applyBorder="1" applyAlignment="1" applyProtection="1">
      <alignment horizontal="right" vertical="center"/>
      <protection locked="0"/>
    </xf>
    <xf numFmtId="3" fontId="8" fillId="0" borderId="2" xfId="0" applyNumberFormat="1" applyFont="1" applyBorder="1" applyAlignment="1" applyProtection="1">
      <alignment horizontal="right" vertical="center"/>
      <protection locked="0"/>
    </xf>
    <xf numFmtId="3" fontId="3" fillId="2" borderId="6" xfId="0" applyNumberFormat="1" applyFont="1" applyFill="1" applyBorder="1" applyAlignment="1" applyProtection="1">
      <alignment horizontal="right" vertical="center"/>
    </xf>
    <xf numFmtId="0" fontId="6" fillId="0" borderId="10" xfId="0" applyFont="1" applyBorder="1" applyAlignment="1" applyProtection="1">
      <alignment vertical="center" wrapText="1"/>
    </xf>
    <xf numFmtId="0" fontId="0" fillId="0" borderId="11" xfId="0" applyBorder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right" vertical="center" wrapText="1"/>
    </xf>
    <xf numFmtId="0" fontId="7" fillId="0" borderId="16" xfId="0" applyFont="1" applyBorder="1" applyAlignment="1" applyProtection="1">
      <alignment vertical="center" wrapText="1"/>
    </xf>
    <xf numFmtId="3" fontId="8" fillId="2" borderId="17" xfId="0" applyNumberFormat="1" applyFont="1" applyFill="1" applyBorder="1" applyAlignment="1" applyProtection="1">
      <alignment horizontal="right" vertical="center"/>
    </xf>
    <xf numFmtId="0" fontId="6" fillId="0" borderId="14" xfId="0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vertical="center" wrapText="1"/>
    </xf>
    <xf numFmtId="3" fontId="8" fillId="2" borderId="15" xfId="0" applyNumberFormat="1" applyFont="1" applyFill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vertical="center" wrapText="1"/>
    </xf>
    <xf numFmtId="3" fontId="6" fillId="2" borderId="19" xfId="0" applyNumberFormat="1" applyFont="1" applyFill="1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right" vertical="center"/>
    </xf>
    <xf numFmtId="3" fontId="3" fillId="2" borderId="14" xfId="0" applyNumberFormat="1" applyFont="1" applyFill="1" applyBorder="1" applyAlignment="1" applyProtection="1">
      <alignment horizontal="left" vertical="center"/>
    </xf>
    <xf numFmtId="3" fontId="8" fillId="2" borderId="14" xfId="0" applyNumberFormat="1" applyFont="1" applyFill="1" applyBorder="1" applyAlignment="1" applyProtection="1">
      <alignment horizontal="left" vertical="center"/>
    </xf>
    <xf numFmtId="3" fontId="3" fillId="2" borderId="15" xfId="0" applyNumberFormat="1" applyFont="1" applyFill="1" applyBorder="1" applyAlignment="1" applyProtection="1">
      <alignment horizontal="right" vertical="center"/>
    </xf>
    <xf numFmtId="3" fontId="3" fillId="2" borderId="20" xfId="0" applyNumberFormat="1" applyFont="1" applyFill="1" applyBorder="1" applyAlignment="1" applyProtection="1">
      <alignment horizontal="left" vertical="center"/>
    </xf>
    <xf numFmtId="3" fontId="3" fillId="2" borderId="21" xfId="0" applyNumberFormat="1" applyFont="1" applyFill="1" applyBorder="1" applyAlignment="1" applyProtection="1">
      <alignment horizontal="right" vertical="center"/>
    </xf>
    <xf numFmtId="0" fontId="7" fillId="0" borderId="14" xfId="0" applyFont="1" applyBorder="1" applyAlignment="1" applyProtection="1">
      <alignment vertical="center" wrapText="1"/>
      <protection locked="0"/>
    </xf>
    <xf numFmtId="3" fontId="6" fillId="2" borderId="16" xfId="0" applyNumberFormat="1" applyFont="1" applyFill="1" applyBorder="1" applyAlignment="1" applyProtection="1">
      <alignment horizontal="left" vertical="center" wrapText="1"/>
    </xf>
    <xf numFmtId="3" fontId="6" fillId="2" borderId="17" xfId="0" applyNumberFormat="1" applyFont="1" applyFill="1" applyBorder="1" applyAlignment="1" applyProtection="1">
      <alignment horizontal="right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14" xfId="0" applyFont="1" applyBorder="1" applyAlignment="1" applyProtection="1">
      <alignment horizontal="right" vertical="center" wrapText="1"/>
    </xf>
    <xf numFmtId="0" fontId="6" fillId="0" borderId="15" xfId="0" applyFont="1" applyBorder="1" applyAlignment="1" applyProtection="1">
      <alignment horizontal="right" vertical="center" wrapText="1"/>
    </xf>
    <xf numFmtId="3" fontId="3" fillId="2" borderId="17" xfId="0" applyNumberFormat="1" applyFont="1" applyFill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/>
    </xf>
    <xf numFmtId="3" fontId="3" fillId="4" borderId="18" xfId="0" applyNumberFormat="1" applyFont="1" applyFill="1" applyBorder="1" applyAlignment="1" applyProtection="1">
      <alignment horizontal="left" vertical="center"/>
    </xf>
    <xf numFmtId="164" fontId="6" fillId="2" borderId="3" xfId="0" applyNumberFormat="1" applyFont="1" applyFill="1" applyBorder="1" applyAlignment="1" applyProtection="1">
      <alignment horizontal="right" vertical="center" wrapText="1"/>
    </xf>
    <xf numFmtId="0" fontId="6" fillId="0" borderId="14" xfId="0" quotePrefix="1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3" fontId="8" fillId="0" borderId="4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/>
    <xf numFmtId="0" fontId="15" fillId="0" borderId="0" xfId="0" applyFont="1"/>
    <xf numFmtId="0" fontId="7" fillId="0" borderId="18" xfId="0" applyFont="1" applyBorder="1" applyAlignment="1" applyProtection="1">
      <alignment vertical="center" wrapText="1"/>
      <protection locked="0"/>
    </xf>
    <xf numFmtId="3" fontId="8" fillId="2" borderId="3" xfId="0" applyNumberFormat="1" applyFont="1" applyFill="1" applyBorder="1" applyAlignment="1" applyProtection="1">
      <alignment horizontal="right" vertical="center"/>
    </xf>
    <xf numFmtId="3" fontId="8" fillId="2" borderId="19" xfId="0" applyNumberFormat="1" applyFont="1" applyFill="1" applyBorder="1" applyAlignment="1" applyProtection="1">
      <alignment horizontal="right" vertical="center"/>
    </xf>
    <xf numFmtId="3" fontId="16" fillId="0" borderId="0" xfId="0" applyNumberFormat="1" applyFont="1"/>
    <xf numFmtId="3" fontId="7" fillId="2" borderId="3" xfId="0" applyNumberFormat="1" applyFont="1" applyFill="1" applyBorder="1" applyAlignment="1" applyProtection="1">
      <alignment horizontal="right" vertical="center" wrapText="1"/>
    </xf>
    <xf numFmtId="164" fontId="6" fillId="2" borderId="19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>
      <protection locked="0"/>
    </xf>
    <xf numFmtId="3" fontId="3" fillId="0" borderId="0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1" fillId="0" borderId="0" xfId="0" applyFont="1"/>
    <xf numFmtId="0" fontId="3" fillId="0" borderId="0" xfId="0" applyFont="1"/>
    <xf numFmtId="3" fontId="8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3" fontId="6" fillId="2" borderId="18" xfId="0" applyNumberFormat="1" applyFont="1" applyFill="1" applyBorder="1" applyAlignment="1" applyProtection="1">
      <alignment horizontal="left" vertical="center" wrapText="1"/>
    </xf>
    <xf numFmtId="3" fontId="3" fillId="2" borderId="19" xfId="0" applyNumberFormat="1" applyFont="1" applyFill="1" applyBorder="1" applyAlignment="1" applyProtection="1">
      <alignment horizontal="right" vertical="center"/>
    </xf>
    <xf numFmtId="0" fontId="4" fillId="0" borderId="1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3" fontId="7" fillId="2" borderId="19" xfId="0" applyNumberFormat="1" applyFont="1" applyFill="1" applyBorder="1" applyAlignment="1" applyProtection="1">
      <alignment horizontal="right" vertical="center" wrapText="1"/>
    </xf>
    <xf numFmtId="3" fontId="7" fillId="0" borderId="14" xfId="0" quotePrefix="1" applyNumberFormat="1" applyFont="1" applyBorder="1" applyAlignment="1" applyProtection="1">
      <alignment horizontal="left" vertical="center" wrapText="1"/>
      <protection locked="0"/>
    </xf>
    <xf numFmtId="0" fontId="6" fillId="0" borderId="35" xfId="0" applyFont="1" applyBorder="1" applyAlignment="1" applyProtection="1">
      <alignment horizontal="right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3" fontId="8" fillId="2" borderId="2" xfId="0" applyNumberFormat="1" applyFont="1" applyFill="1" applyBorder="1" applyAlignment="1" applyProtection="1">
      <alignment horizontal="right" vertical="center"/>
    </xf>
    <xf numFmtId="3" fontId="3" fillId="2" borderId="41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right" vertical="center"/>
    </xf>
    <xf numFmtId="164" fontId="6" fillId="0" borderId="0" xfId="1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3" fontId="3" fillId="2" borderId="43" xfId="0" applyNumberFormat="1" applyFont="1" applyFill="1" applyBorder="1" applyAlignment="1" applyProtection="1">
      <alignment horizontal="right" vertical="center"/>
    </xf>
    <xf numFmtId="3" fontId="3" fillId="2" borderId="44" xfId="0" applyNumberFormat="1" applyFont="1" applyFill="1" applyBorder="1" applyAlignment="1" applyProtection="1">
      <alignment horizontal="right" vertical="center"/>
    </xf>
    <xf numFmtId="3" fontId="3" fillId="2" borderId="45" xfId="0" applyNumberFormat="1" applyFont="1" applyFill="1" applyBorder="1" applyAlignment="1" applyProtection="1">
      <alignment horizontal="right" vertical="center"/>
    </xf>
    <xf numFmtId="0" fontId="12" fillId="3" borderId="4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7" fillId="0" borderId="18" xfId="0" applyFont="1" applyBorder="1" applyAlignment="1" applyProtection="1">
      <alignment vertical="center" wrapText="1"/>
    </xf>
    <xf numFmtId="3" fontId="7" fillId="0" borderId="1" xfId="0" applyNumberFormat="1" applyFont="1" applyBorder="1" applyAlignment="1" applyProtection="1">
      <alignment vertical="center" wrapText="1"/>
      <protection locked="0"/>
    </xf>
    <xf numFmtId="3" fontId="7" fillId="0" borderId="14" xfId="0" applyNumberFormat="1" applyFont="1" applyBorder="1" applyAlignment="1" applyProtection="1">
      <alignment vertical="center" wrapText="1"/>
      <protection locked="0"/>
    </xf>
    <xf numFmtId="3" fontId="6" fillId="0" borderId="10" xfId="0" applyNumberFormat="1" applyFont="1" applyBorder="1" applyAlignment="1" applyProtection="1">
      <alignment vertical="center" wrapText="1"/>
    </xf>
    <xf numFmtId="3" fontId="6" fillId="0" borderId="0" xfId="0" applyNumberFormat="1" applyFont="1" applyBorder="1" applyAlignment="1" applyProtection="1">
      <alignment vertical="center" wrapText="1"/>
    </xf>
    <xf numFmtId="3" fontId="0" fillId="0" borderId="11" xfId="0" applyNumberFormat="1" applyBorder="1" applyAlignment="1" applyProtection="1">
      <alignment vertical="center"/>
    </xf>
    <xf numFmtId="164" fontId="1" fillId="2" borderId="15" xfId="1" applyNumberFormat="1" applyFont="1" applyFill="1" applyBorder="1" applyAlignment="1" applyProtection="1">
      <alignment horizontal="right" vertical="center"/>
    </xf>
    <xf numFmtId="164" fontId="3" fillId="2" borderId="19" xfId="1" applyNumberFormat="1" applyFont="1" applyFill="1" applyBorder="1" applyAlignment="1" applyProtection="1">
      <alignment horizontal="right" vertical="center"/>
    </xf>
    <xf numFmtId="0" fontId="17" fillId="0" borderId="0" xfId="0" applyFont="1" applyAlignment="1">
      <alignment vertical="center"/>
    </xf>
    <xf numFmtId="3" fontId="7" fillId="0" borderId="3" xfId="0" applyNumberFormat="1" applyFont="1" applyBorder="1" applyAlignment="1" applyProtection="1">
      <alignment horizontal="right" vertical="center" wrapText="1"/>
      <protection locked="0"/>
    </xf>
    <xf numFmtId="3" fontId="3" fillId="4" borderId="46" xfId="0" applyNumberFormat="1" applyFont="1" applyFill="1" applyBorder="1" applyAlignment="1" applyProtection="1">
      <alignment horizontal="left" vertical="center" wrapText="1"/>
    </xf>
    <xf numFmtId="164" fontId="6" fillId="2" borderId="47" xfId="0" applyNumberFormat="1" applyFont="1" applyFill="1" applyBorder="1" applyAlignment="1" applyProtection="1">
      <alignment horizontal="right" vertical="center" wrapText="1"/>
    </xf>
    <xf numFmtId="164" fontId="6" fillId="2" borderId="48" xfId="0" applyNumberFormat="1" applyFont="1" applyFill="1" applyBorder="1" applyAlignment="1" applyProtection="1">
      <alignment horizontal="right" vertical="center" wrapText="1"/>
    </xf>
    <xf numFmtId="3" fontId="8" fillId="0" borderId="3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1" xfId="0" applyFont="1" applyBorder="1"/>
    <xf numFmtId="1" fontId="20" fillId="2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Border="1"/>
    <xf numFmtId="1" fontId="20" fillId="0" borderId="0" xfId="0" applyNumberFormat="1" applyFont="1" applyFill="1" applyBorder="1" applyAlignment="1" applyProtection="1">
      <alignment horizontal="right" vertical="center"/>
    </xf>
    <xf numFmtId="10" fontId="19" fillId="0" borderId="1" xfId="1" applyNumberFormat="1" applyFont="1" applyBorder="1"/>
    <xf numFmtId="10" fontId="20" fillId="2" borderId="1" xfId="1" applyNumberFormat="1" applyFont="1" applyFill="1" applyBorder="1" applyAlignment="1" applyProtection="1">
      <alignment horizontal="right" vertical="center"/>
    </xf>
    <xf numFmtId="0" fontId="0" fillId="0" borderId="0" xfId="0" applyFont="1"/>
    <xf numFmtId="0" fontId="11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15" fillId="0" borderId="0" xfId="0" applyFont="1" applyProtection="1"/>
    <xf numFmtId="0" fontId="14" fillId="0" borderId="0" xfId="0" applyFont="1" applyProtection="1"/>
    <xf numFmtId="0" fontId="5" fillId="0" borderId="0" xfId="0" applyFont="1" applyProtection="1"/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10" xfId="0" applyBorder="1" applyAlignment="1" applyProtection="1">
      <alignment vertical="center"/>
    </xf>
    <xf numFmtId="3" fontId="16" fillId="0" borderId="0" xfId="0" applyNumberFormat="1" applyFont="1" applyProtection="1"/>
    <xf numFmtId="0" fontId="8" fillId="0" borderId="0" xfId="0" applyFont="1" applyProtection="1"/>
    <xf numFmtId="0" fontId="13" fillId="0" borderId="0" xfId="0" applyFont="1" applyProtection="1"/>
    <xf numFmtId="0" fontId="9" fillId="3" borderId="22" xfId="0" applyFont="1" applyFill="1" applyBorder="1" applyAlignment="1" applyProtection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  <protection locked="0"/>
    </xf>
    <xf numFmtId="0" fontId="9" fillId="3" borderId="32" xfId="0" applyFont="1" applyFill="1" applyBorder="1" applyAlignment="1" applyProtection="1">
      <alignment horizontal="center" vertical="center" wrapText="1"/>
    </xf>
    <xf numFmtId="0" fontId="9" fillId="3" borderId="33" xfId="0" applyFont="1" applyFill="1" applyBorder="1" applyAlignment="1" applyProtection="1">
      <alignment horizontal="center" vertical="center" wrapText="1"/>
    </xf>
    <xf numFmtId="0" fontId="9" fillId="3" borderId="34" xfId="0" applyFont="1" applyFill="1" applyBorder="1" applyAlignment="1" applyProtection="1">
      <alignment horizontal="center" vertical="center" wrapText="1"/>
    </xf>
    <xf numFmtId="0" fontId="9" fillId="3" borderId="29" xfId="0" applyFont="1" applyFill="1" applyBorder="1" applyAlignment="1" applyProtection="1">
      <alignment horizontal="center" vertical="center" wrapText="1"/>
    </xf>
    <xf numFmtId="0" fontId="9" fillId="3" borderId="30" xfId="0" applyFont="1" applyFill="1" applyBorder="1" applyAlignment="1" applyProtection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12" fillId="3" borderId="26" xfId="0" applyFont="1" applyFill="1" applyBorder="1" applyAlignment="1" applyProtection="1">
      <alignment horizontal="center" vertical="center" wrapText="1"/>
    </xf>
    <xf numFmtId="0" fontId="12" fillId="3" borderId="27" xfId="0" applyFont="1" applyFill="1" applyBorder="1" applyAlignment="1" applyProtection="1">
      <alignment horizontal="center" vertical="center" wrapText="1"/>
    </xf>
    <xf numFmtId="0" fontId="12" fillId="3" borderId="28" xfId="0" applyFont="1" applyFill="1" applyBorder="1" applyAlignment="1" applyProtection="1">
      <alignment horizontal="center" vertical="center" wrapText="1"/>
    </xf>
    <xf numFmtId="0" fontId="9" fillId="3" borderId="38" xfId="0" applyFont="1" applyFill="1" applyBorder="1" applyAlignment="1" applyProtection="1">
      <alignment horizontal="center" vertical="center" wrapText="1"/>
    </xf>
    <xf numFmtId="0" fontId="9" fillId="3" borderId="39" xfId="0" applyFont="1" applyFill="1" applyBorder="1" applyAlignment="1" applyProtection="1">
      <alignment horizontal="center" vertical="center" wrapText="1"/>
    </xf>
    <xf numFmtId="0" fontId="9" fillId="3" borderId="40" xfId="0" applyFont="1" applyFill="1" applyBorder="1" applyAlignment="1" applyProtection="1">
      <alignment horizontal="center" vertical="center" wrapText="1"/>
    </xf>
    <xf numFmtId="0" fontId="9" fillId="3" borderId="49" xfId="0" applyFont="1" applyFill="1" applyBorder="1" applyAlignment="1" applyProtection="1">
      <alignment horizontal="center" vertical="center" wrapText="1"/>
    </xf>
    <xf numFmtId="0" fontId="9" fillId="3" borderId="50" xfId="0" applyFont="1" applyFill="1" applyBorder="1" applyAlignment="1" applyProtection="1">
      <alignment horizontal="center" vertical="center" wrapText="1"/>
    </xf>
    <xf numFmtId="0" fontId="9" fillId="3" borderId="5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  <protection locked="0"/>
    </xf>
  </cellXfs>
  <cellStyles count="2">
    <cellStyle name="Normal" xfId="0" builtinId="0"/>
    <cellStyle name="Procent" xfId="1" builtinId="5"/>
  </cellStyles>
  <dxfs count="245"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003145"/>
      <rgbColor rgb="00861B7A"/>
      <rgbColor rgb="00949D9D"/>
      <rgbColor rgb="00901B7A"/>
      <rgbColor rgb="00E6BC3F"/>
      <rgbColor rgb="00006983"/>
      <rgbColor rgb="00324F29"/>
      <rgbColor rgb="00DBD9C0"/>
      <rgbColor rgb="00FFFFFF"/>
      <rgbColor rgb="00909F98"/>
      <rgbColor rgb="00715A3C"/>
      <rgbColor rgb="00828971"/>
      <rgbColor rgb="003F3B7C"/>
      <rgbColor rgb="00009AA6"/>
      <rgbColor rgb="00000000"/>
      <rgbColor rgb="00822433"/>
      <rgbColor rgb="00006983"/>
      <rgbColor rgb="003C8A2E"/>
      <rgbColor rgb="00E37222"/>
      <rgbColor rgb="00FFFFFF"/>
      <rgbColor rgb="00B2B2B2"/>
      <rgbColor rgb="004D4D4D"/>
      <rgbColor rgb="00000000"/>
      <rgbColor rgb="00822433"/>
      <rgbColor rgb="00006983"/>
      <rgbColor rgb="003C8A2E"/>
      <rgbColor rgb="00E37222"/>
      <rgbColor rgb="00FFFFFF"/>
      <rgbColor rgb="00B2B2B2"/>
      <rgbColor rgb="004D4D4D"/>
      <rgbColor rgb="00738325"/>
      <rgbColor rgb="00333333"/>
      <rgbColor rgb="005F5F5F"/>
      <rgbColor rgb="00808080"/>
      <rgbColor rgb="001C1C1C"/>
      <rgbColor rgb="00DDDDDD"/>
      <rgbColor rgb="00080808"/>
      <rgbColor rgb="00B2B2B2"/>
      <rgbColor rgb="00822433"/>
      <rgbColor rgb="00E37222"/>
      <rgbColor rgb="00B7C2C0"/>
      <rgbColor rgb="00C9521F"/>
      <rgbColor rgb="001B363B"/>
      <rgbColor rgb="00B1BAA0"/>
      <rgbColor rgb="00AAA38E"/>
      <rgbColor rgb="00A8731B"/>
      <rgbColor rgb="00E37222"/>
      <rgbColor rgb="00DAB948"/>
      <rgbColor rgb="003C8A2E"/>
      <rgbColor rgb="00006983"/>
      <rgbColor rgb="00822433"/>
      <rgbColor rgb="00005757"/>
      <rgbColor rgb="00B2B2B2"/>
      <rgbColor rgb="004D4D4D"/>
    </indexedColors>
    <mruColors>
      <color rgb="FF3C8A2E"/>
      <color rgb="FF3C8A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447670</xdr:colOff>
      <xdr:row>0</xdr:row>
      <xdr:rowOff>57147</xdr:rowOff>
    </xdr:from>
    <xdr:to>
      <xdr:col>6</xdr:col>
      <xdr:colOff>777783</xdr:colOff>
      <xdr:row>2</xdr:row>
      <xdr:rowOff>99185</xdr:rowOff>
    </xdr:to>
    <xdr:pic>
      <xdr:nvPicPr>
        <xdr:cNvPr id="2" name="Picture 1" descr="RN-logo_RegionalUdv_CMY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0" y="57147"/>
          <a:ext cx="1911263" cy="40398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552450</xdr:colOff>
      <xdr:row>8</xdr:row>
      <xdr:rowOff>19050</xdr:rowOff>
    </xdr:from>
    <xdr:to>
      <xdr:col>6</xdr:col>
      <xdr:colOff>285750</xdr:colOff>
      <xdr:row>36</xdr:row>
      <xdr:rowOff>76200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228725"/>
          <a:ext cx="5334000" cy="459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523875</xdr:colOff>
      <xdr:row>41</xdr:row>
      <xdr:rowOff>76200</xdr:rowOff>
    </xdr:from>
    <xdr:to>
      <xdr:col>6</xdr:col>
      <xdr:colOff>295275</xdr:colOff>
      <xdr:row>69</xdr:row>
      <xdr:rowOff>133350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6467475"/>
          <a:ext cx="5372100" cy="459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78</xdr:row>
      <xdr:rowOff>76200</xdr:rowOff>
    </xdr:from>
    <xdr:to>
      <xdr:col>7</xdr:col>
      <xdr:colOff>514350</xdr:colOff>
      <xdr:row>109</xdr:row>
      <xdr:rowOff>123825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2782550"/>
          <a:ext cx="6562725" cy="506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400050</xdr:colOff>
      <xdr:row>116</xdr:row>
      <xdr:rowOff>142875</xdr:rowOff>
    </xdr:from>
    <xdr:to>
      <xdr:col>6</xdr:col>
      <xdr:colOff>647700</xdr:colOff>
      <xdr:row>148</xdr:row>
      <xdr:rowOff>85725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02375"/>
          <a:ext cx="5848350" cy="512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152</xdr:row>
      <xdr:rowOff>28575</xdr:rowOff>
    </xdr:from>
    <xdr:to>
      <xdr:col>7</xdr:col>
      <xdr:colOff>161925</xdr:colOff>
      <xdr:row>187</xdr:row>
      <xdr:rowOff>95250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4717375"/>
          <a:ext cx="6429375" cy="573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447671</xdr:colOff>
      <xdr:row>0</xdr:row>
      <xdr:rowOff>57148</xdr:rowOff>
    </xdr:from>
    <xdr:to>
      <xdr:col>6</xdr:col>
      <xdr:colOff>777784</xdr:colOff>
      <xdr:row>2</xdr:row>
      <xdr:rowOff>99186</xdr:rowOff>
    </xdr:to>
    <xdr:pic>
      <xdr:nvPicPr>
        <xdr:cNvPr id="2" name="Picture 1" descr="RN-logo_RegionalUdv_CMY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1" y="57148"/>
          <a:ext cx="1911263" cy="40398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447673</xdr:colOff>
      <xdr:row>0</xdr:row>
      <xdr:rowOff>57149</xdr:rowOff>
    </xdr:from>
    <xdr:to>
      <xdr:col>6</xdr:col>
      <xdr:colOff>777786</xdr:colOff>
      <xdr:row>2</xdr:row>
      <xdr:rowOff>99187</xdr:rowOff>
    </xdr:to>
    <xdr:pic>
      <xdr:nvPicPr>
        <xdr:cNvPr id="2" name="Picture 1" descr="RN-logo_RegionalUdv_CMYK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3" y="57149"/>
          <a:ext cx="1911263" cy="40398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447672</xdr:colOff>
      <xdr:row>0</xdr:row>
      <xdr:rowOff>57148</xdr:rowOff>
    </xdr:from>
    <xdr:to>
      <xdr:col>6</xdr:col>
      <xdr:colOff>777785</xdr:colOff>
      <xdr:row>2</xdr:row>
      <xdr:rowOff>99186</xdr:rowOff>
    </xdr:to>
    <xdr:pic>
      <xdr:nvPicPr>
        <xdr:cNvPr id="2" name="Picture 1" descr="RN-logo_RegionalUdv_CMYK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2" y="57148"/>
          <a:ext cx="1911263" cy="40398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447673</xdr:colOff>
      <xdr:row>0</xdr:row>
      <xdr:rowOff>57149</xdr:rowOff>
    </xdr:from>
    <xdr:to>
      <xdr:col>6</xdr:col>
      <xdr:colOff>777786</xdr:colOff>
      <xdr:row>2</xdr:row>
      <xdr:rowOff>99187</xdr:rowOff>
    </xdr:to>
    <xdr:pic>
      <xdr:nvPicPr>
        <xdr:cNvPr id="2" name="Picture 1" descr="RN-logo_RegionalUdv_CMYK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3" y="57149"/>
          <a:ext cx="1911263" cy="403988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447673</xdr:colOff>
      <xdr:row>0</xdr:row>
      <xdr:rowOff>57149</xdr:rowOff>
    </xdr:from>
    <xdr:to>
      <xdr:col>6</xdr:col>
      <xdr:colOff>777786</xdr:colOff>
      <xdr:row>2</xdr:row>
      <xdr:rowOff>99187</xdr:rowOff>
    </xdr:to>
    <xdr:pic>
      <xdr:nvPicPr>
        <xdr:cNvPr id="2" name="Picture 1" descr="RN-logo_RegionalUdv_CMYK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3" y="57149"/>
          <a:ext cx="1911263" cy="403988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0</xdr:row>
      <xdr:rowOff>57150</xdr:rowOff>
    </xdr:from>
    <xdr:to>
      <xdr:col>6</xdr:col>
      <xdr:colOff>762000</xdr:colOff>
      <xdr:row>2</xdr:row>
      <xdr:rowOff>95250</xdr:rowOff>
    </xdr:to>
    <xdr:pic>
      <xdr:nvPicPr>
        <xdr:cNvPr id="1025" name="Picture 1" descr="RN-logo_RegionalUdv_CMYK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57150"/>
          <a:ext cx="1895475" cy="4000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447674</xdr:colOff>
      <xdr:row>0</xdr:row>
      <xdr:rowOff>57149</xdr:rowOff>
    </xdr:from>
    <xdr:to>
      <xdr:col>6</xdr:col>
      <xdr:colOff>777787</xdr:colOff>
      <xdr:row>2</xdr:row>
      <xdr:rowOff>99187</xdr:rowOff>
    </xdr:to>
    <xdr:pic>
      <xdr:nvPicPr>
        <xdr:cNvPr id="2" name="Picture 1" descr="RN-logo_RegionalUdv_CMYK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4" y="57149"/>
          <a:ext cx="1911263" cy="4039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92"/>
  <sheetViews>
    <sheetView workbookViewId="0">
      <selection activeCell="M99" sqref="M99"/>
    </sheetView>
  </sheetViews>
  <sheetFormatPr defaultRowHeight="12.75" x14ac:dyDescent="0.2"/>
  <cols>
    <col min="2" max="2" width="36.5703125" customWidth="1"/>
    <col min="3" max="5" width="11.85546875" bestFit="1" customWidth="1"/>
    <col min="6" max="6" width="11.85546875" customWidth="1"/>
    <col min="7" max="7" width="11.85546875" bestFit="1" customWidth="1"/>
  </cols>
  <sheetData>
    <row r="2" spans="2:7" ht="15.75" x14ac:dyDescent="0.25">
      <c r="B2" s="7" t="s">
        <v>58</v>
      </c>
      <c r="C2" s="3"/>
      <c r="D2" s="3"/>
      <c r="E2" s="3"/>
      <c r="F2" s="3"/>
      <c r="G2" s="3"/>
    </row>
    <row r="3" spans="2:7" ht="15.75" x14ac:dyDescent="0.25">
      <c r="B3" s="7"/>
      <c r="C3" s="3"/>
      <c r="D3" s="3"/>
      <c r="E3" s="3"/>
      <c r="F3" s="3"/>
      <c r="G3" s="3"/>
    </row>
    <row r="4" spans="2:7" x14ac:dyDescent="0.2">
      <c r="B4" s="71" t="s">
        <v>59</v>
      </c>
    </row>
    <row r="6" spans="2:7" x14ac:dyDescent="0.2">
      <c r="B6" s="70" t="s">
        <v>54</v>
      </c>
    </row>
    <row r="7" spans="2:7" x14ac:dyDescent="0.2">
      <c r="B7" s="70" t="s">
        <v>55</v>
      </c>
    </row>
    <row r="39" spans="2:2" x14ac:dyDescent="0.2">
      <c r="B39" s="70" t="s">
        <v>56</v>
      </c>
    </row>
    <row r="40" spans="2:2" x14ac:dyDescent="0.2">
      <c r="B40" s="70" t="s">
        <v>57</v>
      </c>
    </row>
    <row r="73" spans="2:2" x14ac:dyDescent="0.2">
      <c r="B73" s="71" t="s">
        <v>60</v>
      </c>
    </row>
    <row r="75" spans="2:2" x14ac:dyDescent="0.2">
      <c r="B75" s="70" t="s">
        <v>66</v>
      </c>
    </row>
    <row r="76" spans="2:2" x14ac:dyDescent="0.2">
      <c r="B76" s="70" t="s">
        <v>67</v>
      </c>
    </row>
    <row r="77" spans="2:2" x14ac:dyDescent="0.2">
      <c r="B77" s="70" t="s">
        <v>68</v>
      </c>
    </row>
    <row r="112" spans="2:2" x14ac:dyDescent="0.2">
      <c r="B112" s="71" t="s">
        <v>69</v>
      </c>
    </row>
    <row r="113" spans="2:2" x14ac:dyDescent="0.2">
      <c r="B113" s="70"/>
    </row>
    <row r="114" spans="2:2" x14ac:dyDescent="0.2">
      <c r="B114" s="70" t="s">
        <v>70</v>
      </c>
    </row>
    <row r="116" spans="2:2" x14ac:dyDescent="0.2">
      <c r="B116" s="70" t="s">
        <v>71</v>
      </c>
    </row>
    <row r="151" spans="2:2" x14ac:dyDescent="0.2">
      <c r="B151" s="71" t="s">
        <v>73</v>
      </c>
    </row>
    <row r="190" spans="2:2" x14ac:dyDescent="0.2">
      <c r="B190" s="70" t="s">
        <v>74</v>
      </c>
    </row>
    <row r="191" spans="2:2" x14ac:dyDescent="0.2">
      <c r="B191" s="70" t="s">
        <v>75</v>
      </c>
    </row>
    <row r="192" spans="2:2" x14ac:dyDescent="0.2">
      <c r="B192" s="70" t="s">
        <v>76</v>
      </c>
    </row>
  </sheetData>
  <sheetProtection algorithmName="SHA-512" hashValue="r5o2M88vhTr4L/bCg/N87+Zg1mmDUkS2nE4IEulSfYptxfS8H72SVQdWladEAb4CzFltV2t1ztOxk6sR4am89A==" saltValue="wgv425N1WuVgy1yzWqZyUw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127"/>
  <sheetViews>
    <sheetView workbookViewId="0">
      <selection activeCell="J19" sqref="J19"/>
    </sheetView>
  </sheetViews>
  <sheetFormatPr defaultRowHeight="12.75" x14ac:dyDescent="0.2"/>
  <cols>
    <col min="2" max="2" width="36.5703125" customWidth="1"/>
    <col min="3" max="5" width="11.85546875" bestFit="1" customWidth="1"/>
    <col min="6" max="7" width="11.85546875" customWidth="1"/>
    <col min="8" max="8" width="11.85546875" bestFit="1" customWidth="1"/>
    <col min="10" max="10" width="22.42578125" bestFit="1" customWidth="1"/>
  </cols>
  <sheetData>
    <row r="2" spans="2:19" ht="15.75" x14ac:dyDescent="0.25">
      <c r="B2" s="7" t="str">
        <f>+"UDDANNELSESPULJE "&amp;+RN!D18</f>
        <v>UDDANNELSESPULJE 2021</v>
      </c>
      <c r="C2" s="3"/>
      <c r="D2" s="3"/>
      <c r="E2" s="3"/>
      <c r="F2" s="3"/>
      <c r="G2" s="3"/>
      <c r="H2" s="3"/>
    </row>
    <row r="3" spans="2:19" ht="15.75" x14ac:dyDescent="0.25">
      <c r="B3" s="7"/>
      <c r="C3" s="3"/>
      <c r="D3" s="3"/>
      <c r="E3" s="3"/>
      <c r="F3" s="3"/>
      <c r="G3" s="3"/>
      <c r="H3" s="3"/>
    </row>
    <row r="4" spans="2:19" ht="15" x14ac:dyDescent="0.25">
      <c r="B4" s="1" t="s">
        <v>12</v>
      </c>
      <c r="C4" s="140">
        <f>+BUDGET!C4</f>
        <v>0</v>
      </c>
      <c r="D4" s="140"/>
      <c r="E4" s="140"/>
      <c r="F4" s="140"/>
      <c r="G4" s="140"/>
      <c r="H4" s="140"/>
      <c r="J4" s="56"/>
      <c r="S4" s="55"/>
    </row>
    <row r="5" spans="2:19" ht="15" x14ac:dyDescent="0.25">
      <c r="B5" s="1" t="s">
        <v>85</v>
      </c>
      <c r="C5" s="140">
        <f>+BUDGET!C5</f>
        <v>0</v>
      </c>
      <c r="D5" s="140"/>
      <c r="E5" s="140"/>
      <c r="F5" s="140"/>
      <c r="G5" s="140"/>
      <c r="H5" s="2"/>
    </row>
    <row r="6" spans="2:19" ht="15.75" thickBot="1" x14ac:dyDescent="0.3">
      <c r="B6" s="1"/>
      <c r="C6" s="1"/>
      <c r="D6" s="2"/>
      <c r="E6" s="2"/>
      <c r="F6" s="2"/>
      <c r="G6" s="2"/>
      <c r="H6" s="2"/>
    </row>
    <row r="7" spans="2:19" ht="16.5" thickBot="1" x14ac:dyDescent="0.25">
      <c r="B7" s="141" t="str">
        <f>+"REGNSKABSOPLYSNINGER "&amp;+RN!H18</f>
        <v>REGNSKABSOPLYSNINGER 2025</v>
      </c>
      <c r="C7" s="142"/>
      <c r="D7" s="142"/>
      <c r="E7" s="142"/>
      <c r="F7" s="142"/>
      <c r="G7" s="142"/>
      <c r="H7" s="143"/>
    </row>
    <row r="8" spans="2:19" ht="15.75" thickBot="1" x14ac:dyDescent="0.3">
      <c r="B8" s="76"/>
      <c r="C8" s="77"/>
      <c r="D8" s="78"/>
      <c r="E8" s="78"/>
      <c r="F8" s="78"/>
      <c r="G8" s="78"/>
      <c r="H8" s="79"/>
    </row>
    <row r="9" spans="2:19" s="6" customFormat="1" ht="25.5" customHeight="1" x14ac:dyDescent="0.2">
      <c r="B9" s="134" t="s">
        <v>46</v>
      </c>
      <c r="C9" s="135"/>
      <c r="D9" s="135"/>
      <c r="E9" s="135"/>
      <c r="F9" s="135"/>
      <c r="G9" s="135"/>
      <c r="H9" s="136"/>
      <c r="K9" s="8"/>
    </row>
    <row r="10" spans="2:19" s="6" customFormat="1" ht="30.75" customHeight="1" x14ac:dyDescent="0.2">
      <c r="B10" s="137" t="s">
        <v>47</v>
      </c>
      <c r="C10" s="138"/>
      <c r="D10" s="138"/>
      <c r="E10" s="138"/>
      <c r="F10" s="138"/>
      <c r="G10" s="138"/>
      <c r="H10" s="139"/>
    </row>
    <row r="11" spans="2:19" x14ac:dyDescent="0.2">
      <c r="B11" s="30" t="s">
        <v>42</v>
      </c>
      <c r="C11" s="4" t="str">
        <f>+RN!D18&amp;+" (kr.)"</f>
        <v>2021 (kr.)</v>
      </c>
      <c r="D11" s="4" t="str">
        <f>+RN!E18&amp;+" (kr.)"</f>
        <v>2022 (kr.)</v>
      </c>
      <c r="E11" s="4" t="str">
        <f>+RN!F18&amp;+" (kr.)"</f>
        <v>2023 (kr.)</v>
      </c>
      <c r="F11" s="4" t="str">
        <f>+RN!G18&amp;+" (kr.)"</f>
        <v>2024 (kr.)</v>
      </c>
      <c r="G11" s="4" t="str">
        <f>+RN!H18&amp;+" (kr.)"</f>
        <v>2025 (kr.)</v>
      </c>
      <c r="H11" s="27" t="s">
        <v>2</v>
      </c>
    </row>
    <row r="12" spans="2:19" s="6" customFormat="1" ht="33.75" customHeight="1" x14ac:dyDescent="0.2">
      <c r="B12" s="31" t="s">
        <v>25</v>
      </c>
      <c r="C12" s="15">
        <f>+REGNSKAB_2024B!C12</f>
        <v>0</v>
      </c>
      <c r="D12" s="15">
        <f>+REGNSKAB_2024B!D12</f>
        <v>0</v>
      </c>
      <c r="E12" s="15">
        <f>+REGNSKAB_2024B!E12</f>
        <v>0</v>
      </c>
      <c r="F12" s="15">
        <f>+REGNSKAB_2024B!F12</f>
        <v>0</v>
      </c>
      <c r="G12" s="12">
        <v>0</v>
      </c>
      <c r="H12" s="38">
        <f t="shared" ref="H12:H19" si="0">SUM(C12:G12)</f>
        <v>0</v>
      </c>
      <c r="K12" s="8"/>
    </row>
    <row r="13" spans="2:19" s="6" customFormat="1" ht="33.75" customHeight="1" x14ac:dyDescent="0.2">
      <c r="B13" s="31" t="s">
        <v>26</v>
      </c>
      <c r="C13" s="15">
        <f>+REGNSKAB_2024B!C13</f>
        <v>0</v>
      </c>
      <c r="D13" s="15">
        <f>+REGNSKAB_2024B!D13</f>
        <v>0</v>
      </c>
      <c r="E13" s="15">
        <f>+REGNSKAB_2024B!E13</f>
        <v>0</v>
      </c>
      <c r="F13" s="15">
        <f>+REGNSKAB_2024B!F13</f>
        <v>0</v>
      </c>
      <c r="G13" s="12">
        <v>0</v>
      </c>
      <c r="H13" s="38">
        <f t="shared" si="0"/>
        <v>0</v>
      </c>
    </row>
    <row r="14" spans="2:19" s="6" customFormat="1" ht="33" customHeight="1" x14ac:dyDescent="0.2">
      <c r="B14" s="31" t="s">
        <v>27</v>
      </c>
      <c r="C14" s="15">
        <f>+REGNSKAB_2024B!C14</f>
        <v>0</v>
      </c>
      <c r="D14" s="15">
        <f>+REGNSKAB_2024B!D14</f>
        <v>0</v>
      </c>
      <c r="E14" s="15">
        <f>+REGNSKAB_2024B!E14</f>
        <v>0</v>
      </c>
      <c r="F14" s="15">
        <f>+REGNSKAB_2024B!F14</f>
        <v>0</v>
      </c>
      <c r="G14" s="12">
        <v>0</v>
      </c>
      <c r="H14" s="38">
        <f t="shared" si="0"/>
        <v>0</v>
      </c>
    </row>
    <row r="15" spans="2:19" s="6" customFormat="1" ht="33.75" customHeight="1" x14ac:dyDescent="0.2">
      <c r="B15" s="31" t="s">
        <v>13</v>
      </c>
      <c r="C15" s="15">
        <f>+REGNSKAB_2024B!C15</f>
        <v>0</v>
      </c>
      <c r="D15" s="15">
        <f>+REGNSKAB_2024B!D15</f>
        <v>0</v>
      </c>
      <c r="E15" s="15">
        <f>+REGNSKAB_2024B!E15</f>
        <v>0</v>
      </c>
      <c r="F15" s="15">
        <f>+REGNSKAB_2024B!F15</f>
        <v>0</v>
      </c>
      <c r="G15" s="12">
        <v>0</v>
      </c>
      <c r="H15" s="38">
        <f t="shared" si="0"/>
        <v>0</v>
      </c>
    </row>
    <row r="16" spans="2:19" s="6" customFormat="1" ht="33.75" customHeight="1" x14ac:dyDescent="0.2">
      <c r="B16" s="31" t="s">
        <v>3</v>
      </c>
      <c r="C16" s="15">
        <f>+REGNSKAB_2024B!C16</f>
        <v>0</v>
      </c>
      <c r="D16" s="15">
        <f>+REGNSKAB_2024B!D16</f>
        <v>0</v>
      </c>
      <c r="E16" s="15">
        <f>+REGNSKAB_2024B!E16</f>
        <v>0</v>
      </c>
      <c r="F16" s="15">
        <f>+REGNSKAB_2024B!F16</f>
        <v>0</v>
      </c>
      <c r="G16" s="12">
        <v>0</v>
      </c>
      <c r="H16" s="38">
        <f t="shared" si="0"/>
        <v>0</v>
      </c>
    </row>
    <row r="17" spans="2:8" s="6" customFormat="1" ht="33.75" customHeight="1" x14ac:dyDescent="0.2">
      <c r="B17" s="31" t="s">
        <v>4</v>
      </c>
      <c r="C17" s="15">
        <f>+REGNSKAB_2024B!C17</f>
        <v>0</v>
      </c>
      <c r="D17" s="15">
        <f>+REGNSKAB_2024B!D17</f>
        <v>0</v>
      </c>
      <c r="E17" s="15">
        <f>+REGNSKAB_2024B!E17</f>
        <v>0</v>
      </c>
      <c r="F17" s="15">
        <f>+REGNSKAB_2024B!F17</f>
        <v>0</v>
      </c>
      <c r="G17" s="12">
        <v>0</v>
      </c>
      <c r="H17" s="38">
        <f t="shared" si="0"/>
        <v>0</v>
      </c>
    </row>
    <row r="18" spans="2:8" s="6" customFormat="1" ht="33.75" customHeight="1" x14ac:dyDescent="0.2">
      <c r="B18" s="31" t="s">
        <v>5</v>
      </c>
      <c r="C18" s="15">
        <f>+REGNSKAB_2024B!C18</f>
        <v>0</v>
      </c>
      <c r="D18" s="15">
        <f>+REGNSKAB_2024B!D18</f>
        <v>0</v>
      </c>
      <c r="E18" s="15">
        <f>+REGNSKAB_2024B!E18</f>
        <v>0</v>
      </c>
      <c r="F18" s="15">
        <f>+REGNSKAB_2024B!F18</f>
        <v>0</v>
      </c>
      <c r="G18" s="12">
        <v>0</v>
      </c>
      <c r="H18" s="38">
        <f t="shared" si="0"/>
        <v>0</v>
      </c>
    </row>
    <row r="19" spans="2:8" s="6" customFormat="1" ht="33.75" customHeight="1" x14ac:dyDescent="0.2">
      <c r="B19" s="41" t="s">
        <v>16</v>
      </c>
      <c r="C19" s="15">
        <f>+C29</f>
        <v>0</v>
      </c>
      <c r="D19" s="15">
        <f>+D29</f>
        <v>0</v>
      </c>
      <c r="E19" s="15">
        <f>+E29</f>
        <v>0</v>
      </c>
      <c r="F19" s="15">
        <f>+F29</f>
        <v>0</v>
      </c>
      <c r="G19" s="15">
        <f>+G29</f>
        <v>0</v>
      </c>
      <c r="H19" s="38">
        <f t="shared" si="0"/>
        <v>0</v>
      </c>
    </row>
    <row r="20" spans="2:8" s="6" customFormat="1" ht="22.5" customHeight="1" thickBot="1" x14ac:dyDescent="0.25">
      <c r="B20" s="74" t="s">
        <v>6</v>
      </c>
      <c r="C20" s="14">
        <f t="shared" ref="C20:H20" si="1">SUM(C12:C19)</f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34">
        <f t="shared" si="1"/>
        <v>0</v>
      </c>
    </row>
    <row r="21" spans="2:8" ht="15.75" thickBot="1" x14ac:dyDescent="0.3">
      <c r="B21" s="76"/>
      <c r="C21" s="77"/>
      <c r="D21" s="78"/>
      <c r="E21" s="78"/>
      <c r="F21" s="78"/>
      <c r="G21" s="78"/>
      <c r="H21" s="79"/>
    </row>
    <row r="22" spans="2:8" s="6" customFormat="1" ht="15.75" customHeight="1" x14ac:dyDescent="0.2">
      <c r="B22" s="134" t="s">
        <v>44</v>
      </c>
      <c r="C22" s="135"/>
      <c r="D22" s="135"/>
      <c r="E22" s="135"/>
      <c r="F22" s="135"/>
      <c r="G22" s="135"/>
      <c r="H22" s="136"/>
    </row>
    <row r="23" spans="2:8" s="6" customFormat="1" ht="12.75" customHeight="1" x14ac:dyDescent="0.2">
      <c r="B23" s="137" t="s">
        <v>43</v>
      </c>
      <c r="C23" s="147"/>
      <c r="D23" s="147"/>
      <c r="E23" s="147"/>
      <c r="F23" s="147"/>
      <c r="G23" s="147"/>
      <c r="H23" s="148"/>
    </row>
    <row r="24" spans="2:8" s="6" customFormat="1" x14ac:dyDescent="0.2">
      <c r="B24" s="46"/>
      <c r="C24" s="4" t="str">
        <f t="shared" ref="C24:H24" si="2">+C11</f>
        <v>2021 (kr.)</v>
      </c>
      <c r="D24" s="4" t="str">
        <f t="shared" si="2"/>
        <v>2022 (kr.)</v>
      </c>
      <c r="E24" s="4" t="str">
        <f t="shared" si="2"/>
        <v>2023 (kr.)</v>
      </c>
      <c r="F24" s="4" t="str">
        <f t="shared" si="2"/>
        <v>2024 (kr.)</v>
      </c>
      <c r="G24" s="4" t="str">
        <f t="shared" si="2"/>
        <v>2025 (kr.)</v>
      </c>
      <c r="H24" s="47" t="str">
        <f t="shared" si="2"/>
        <v>I ALT (kr.)</v>
      </c>
    </row>
    <row r="25" spans="2:8" s="6" customFormat="1" ht="23.25" customHeight="1" x14ac:dyDescent="0.2">
      <c r="B25" s="52" t="s">
        <v>19</v>
      </c>
      <c r="C25" s="15">
        <f>+REGNSKAB_2024B!C25</f>
        <v>0</v>
      </c>
      <c r="D25" s="15">
        <f>+REGNSKAB_2024B!D25</f>
        <v>0</v>
      </c>
      <c r="E25" s="15">
        <f>+REGNSKAB_2024B!E25</f>
        <v>0</v>
      </c>
      <c r="F25" s="15">
        <f>+REGNSKAB_2024B!F25</f>
        <v>0</v>
      </c>
      <c r="G25" s="12">
        <v>0</v>
      </c>
      <c r="H25" s="38">
        <f>SUM(C25:G25)</f>
        <v>0</v>
      </c>
    </row>
    <row r="26" spans="2:8" s="6" customFormat="1" ht="23.25" customHeight="1" x14ac:dyDescent="0.2">
      <c r="B26" s="52" t="s">
        <v>20</v>
      </c>
      <c r="C26" s="15">
        <f>+REGNSKAB_2024B!C26</f>
        <v>0</v>
      </c>
      <c r="D26" s="15">
        <f>+REGNSKAB_2024B!D26</f>
        <v>0</v>
      </c>
      <c r="E26" s="15">
        <f>+REGNSKAB_2024B!E26</f>
        <v>0</v>
      </c>
      <c r="F26" s="15">
        <f>+REGNSKAB_2024B!F26</f>
        <v>0</v>
      </c>
      <c r="G26" s="12">
        <v>0</v>
      </c>
      <c r="H26" s="38">
        <f>SUM(C26:G26)</f>
        <v>0</v>
      </c>
    </row>
    <row r="27" spans="2:8" s="6" customFormat="1" ht="23.25" customHeight="1" x14ac:dyDescent="0.2">
      <c r="B27" s="52" t="s">
        <v>21</v>
      </c>
      <c r="C27" s="15">
        <f>+REGNSKAB_2024B!C27</f>
        <v>0</v>
      </c>
      <c r="D27" s="15">
        <f>+REGNSKAB_2024B!D27</f>
        <v>0</v>
      </c>
      <c r="E27" s="15">
        <f>+REGNSKAB_2024B!E27</f>
        <v>0</v>
      </c>
      <c r="F27" s="15">
        <f>+REGNSKAB_2024B!F27</f>
        <v>0</v>
      </c>
      <c r="G27" s="12">
        <v>0</v>
      </c>
      <c r="H27" s="38">
        <f>SUM(C27:G27)</f>
        <v>0</v>
      </c>
    </row>
    <row r="28" spans="2:8" s="6" customFormat="1" ht="23.25" customHeight="1" x14ac:dyDescent="0.2">
      <c r="B28" s="52" t="s">
        <v>22</v>
      </c>
      <c r="C28" s="15">
        <f>+REGNSKAB_2024B!C28</f>
        <v>0</v>
      </c>
      <c r="D28" s="15">
        <f>+REGNSKAB_2024B!D28</f>
        <v>0</v>
      </c>
      <c r="E28" s="15">
        <f>+REGNSKAB_2024B!E28</f>
        <v>0</v>
      </c>
      <c r="F28" s="15">
        <f>+REGNSKAB_2024B!F28</f>
        <v>0</v>
      </c>
      <c r="G28" s="12">
        <v>0</v>
      </c>
      <c r="H28" s="38">
        <f>SUM(C28:G28)</f>
        <v>0</v>
      </c>
    </row>
    <row r="29" spans="2:8" s="6" customFormat="1" ht="22.5" customHeight="1" thickBot="1" x14ac:dyDescent="0.25">
      <c r="B29" s="74" t="s">
        <v>6</v>
      </c>
      <c r="C29" s="14">
        <f t="shared" ref="C29:H29" si="3">SUM(C25:C28)</f>
        <v>0</v>
      </c>
      <c r="D29" s="14">
        <f t="shared" si="3"/>
        <v>0</v>
      </c>
      <c r="E29" s="14">
        <f t="shared" si="3"/>
        <v>0</v>
      </c>
      <c r="F29" s="14">
        <f t="shared" si="3"/>
        <v>0</v>
      </c>
      <c r="G29" s="14">
        <f t="shared" si="3"/>
        <v>0</v>
      </c>
      <c r="H29" s="75">
        <f t="shared" si="3"/>
        <v>0</v>
      </c>
    </row>
    <row r="30" spans="2:8" ht="15.75" thickBot="1" x14ac:dyDescent="0.3">
      <c r="B30" s="76"/>
      <c r="C30" s="77"/>
      <c r="D30" s="78"/>
      <c r="E30" s="78"/>
      <c r="F30" s="78"/>
      <c r="G30" s="78"/>
      <c r="H30" s="79"/>
    </row>
    <row r="31" spans="2:8" s="6" customFormat="1" ht="15.75" x14ac:dyDescent="0.2">
      <c r="B31" s="134" t="s">
        <v>45</v>
      </c>
      <c r="C31" s="135"/>
      <c r="D31" s="135"/>
      <c r="E31" s="135"/>
      <c r="F31" s="135"/>
      <c r="G31" s="135"/>
      <c r="H31" s="136"/>
    </row>
    <row r="32" spans="2:8" s="6" customFormat="1" x14ac:dyDescent="0.2">
      <c r="B32" s="30"/>
      <c r="C32" s="20" t="str">
        <f>+RN!D18&amp;+" (timer)"</f>
        <v>2021 (timer)</v>
      </c>
      <c r="D32" s="20" t="str">
        <f>+RN!E18&amp;+" (timer)"</f>
        <v>2022 (timer)</v>
      </c>
      <c r="E32" s="20" t="str">
        <f>+RN!F18&amp;+" (timer)"</f>
        <v>2023 (timer)</v>
      </c>
      <c r="F32" s="20" t="str">
        <f>+RN!G18&amp;+" (timer)"</f>
        <v>2024 (timer)</v>
      </c>
      <c r="G32" s="20" t="str">
        <f>+RN!H18&amp;+" (timer)"</f>
        <v>2025 (timer)</v>
      </c>
      <c r="H32" s="49" t="s">
        <v>24</v>
      </c>
    </row>
    <row r="33" spans="2:11" s="6" customFormat="1" ht="23.25" customHeight="1" x14ac:dyDescent="0.2">
      <c r="B33" s="41" t="s">
        <v>28</v>
      </c>
      <c r="C33" s="15">
        <f>+REGNSKAB_2024B!C33</f>
        <v>0</v>
      </c>
      <c r="D33" s="15">
        <f>+REGNSKAB_2024B!D33</f>
        <v>0</v>
      </c>
      <c r="E33" s="15">
        <f>+REGNSKAB_2024B!E33</f>
        <v>0</v>
      </c>
      <c r="F33" s="15">
        <f>+REGNSKAB_2024B!F33</f>
        <v>0</v>
      </c>
      <c r="G33" s="53">
        <v>0</v>
      </c>
      <c r="H33" s="38">
        <f>SUM(C33:G33)</f>
        <v>0</v>
      </c>
    </row>
    <row r="34" spans="2:11" s="6" customFormat="1" ht="23.25" customHeight="1" x14ac:dyDescent="0.2">
      <c r="B34" s="41" t="s">
        <v>29</v>
      </c>
      <c r="C34" s="15">
        <f>+REGNSKAB_2024B!C34</f>
        <v>0</v>
      </c>
      <c r="D34" s="15">
        <f>+REGNSKAB_2024B!D34</f>
        <v>0</v>
      </c>
      <c r="E34" s="15">
        <f>+REGNSKAB_2024B!E34</f>
        <v>0</v>
      </c>
      <c r="F34" s="15">
        <f>+REGNSKAB_2024B!F34</f>
        <v>0</v>
      </c>
      <c r="G34" s="53">
        <v>0</v>
      </c>
      <c r="H34" s="38">
        <f>SUM(C34:G34)</f>
        <v>0</v>
      </c>
    </row>
    <row r="35" spans="2:11" s="6" customFormat="1" ht="23.25" customHeight="1" thickBot="1" x14ac:dyDescent="0.25">
      <c r="B35" s="74" t="s">
        <v>30</v>
      </c>
      <c r="C35" s="14">
        <f t="shared" ref="C35:H35" si="4">+C33+C34</f>
        <v>0</v>
      </c>
      <c r="D35" s="14">
        <f t="shared" si="4"/>
        <v>0</v>
      </c>
      <c r="E35" s="14">
        <f t="shared" si="4"/>
        <v>0</v>
      </c>
      <c r="F35" s="14">
        <f t="shared" si="4"/>
        <v>0</v>
      </c>
      <c r="G35" s="14">
        <f t="shared" si="4"/>
        <v>0</v>
      </c>
      <c r="H35" s="75">
        <f t="shared" si="4"/>
        <v>0</v>
      </c>
    </row>
    <row r="36" spans="2:11" ht="15.75" thickBot="1" x14ac:dyDescent="0.3">
      <c r="B36" s="76"/>
      <c r="C36" s="77"/>
      <c r="D36" s="78"/>
      <c r="E36" s="78"/>
      <c r="F36" s="78"/>
      <c r="G36" s="78"/>
      <c r="H36" s="79"/>
    </row>
    <row r="37" spans="2:11" s="6" customFormat="1" ht="15.75" customHeight="1" x14ac:dyDescent="0.2">
      <c r="B37" s="134" t="s">
        <v>62</v>
      </c>
      <c r="C37" s="135"/>
      <c r="D37" s="135"/>
      <c r="E37" s="135"/>
      <c r="F37" s="135"/>
      <c r="G37" s="135"/>
      <c r="H37" s="136"/>
    </row>
    <row r="38" spans="2:11" s="6" customFormat="1" x14ac:dyDescent="0.2">
      <c r="B38" s="30"/>
      <c r="C38" s="20">
        <f>+RN!D18</f>
        <v>2021</v>
      </c>
      <c r="D38" s="20">
        <f>+RN!E18</f>
        <v>2022</v>
      </c>
      <c r="E38" s="20">
        <f>+RN!F18</f>
        <v>2023</v>
      </c>
      <c r="F38" s="20">
        <f>+RN!G18</f>
        <v>2024</v>
      </c>
      <c r="G38" s="20">
        <f>+RN!H18</f>
        <v>2025</v>
      </c>
      <c r="H38" s="49" t="s">
        <v>6</v>
      </c>
    </row>
    <row r="39" spans="2:11" s="6" customFormat="1" ht="23.25" customHeight="1" x14ac:dyDescent="0.2">
      <c r="B39" s="41" t="s">
        <v>39</v>
      </c>
      <c r="C39" s="15">
        <f t="shared" ref="C39:H40" si="5">IF(C12&lt;&gt;0,+C12/C33,0)</f>
        <v>0</v>
      </c>
      <c r="D39" s="15">
        <f t="shared" si="5"/>
        <v>0</v>
      </c>
      <c r="E39" s="15">
        <f t="shared" si="5"/>
        <v>0</v>
      </c>
      <c r="F39" s="15">
        <f t="shared" si="5"/>
        <v>0</v>
      </c>
      <c r="G39" s="15">
        <f t="shared" si="5"/>
        <v>0</v>
      </c>
      <c r="H39" s="32">
        <f t="shared" si="5"/>
        <v>0</v>
      </c>
    </row>
    <row r="40" spans="2:11" s="6" customFormat="1" ht="23.25" customHeight="1" thickBot="1" x14ac:dyDescent="0.25">
      <c r="B40" s="57" t="s">
        <v>40</v>
      </c>
      <c r="C40" s="58">
        <f t="shared" si="5"/>
        <v>0</v>
      </c>
      <c r="D40" s="58">
        <f t="shared" si="5"/>
        <v>0</v>
      </c>
      <c r="E40" s="58">
        <f t="shared" si="5"/>
        <v>0</v>
      </c>
      <c r="F40" s="58">
        <f t="shared" si="5"/>
        <v>0</v>
      </c>
      <c r="G40" s="58">
        <f t="shared" si="5"/>
        <v>0</v>
      </c>
      <c r="H40" s="59">
        <f t="shared" si="5"/>
        <v>0</v>
      </c>
    </row>
    <row r="41" spans="2:11" ht="15" x14ac:dyDescent="0.25">
      <c r="B41" s="1"/>
      <c r="C41" s="1"/>
      <c r="D41" s="2"/>
      <c r="E41" s="2"/>
      <c r="F41" s="2"/>
      <c r="G41" s="2"/>
      <c r="H41" s="2"/>
    </row>
    <row r="42" spans="2:11" ht="15.75" thickBot="1" x14ac:dyDescent="0.3">
      <c r="B42" s="1"/>
      <c r="C42" s="1"/>
      <c r="D42" s="2"/>
      <c r="E42" s="2"/>
      <c r="F42" s="2"/>
      <c r="G42" s="2"/>
      <c r="H42" s="2"/>
    </row>
    <row r="43" spans="2:11" ht="16.5" thickBot="1" x14ac:dyDescent="0.25">
      <c r="B43" s="141" t="str">
        <f>+"KORRIGERET BUDGET "&amp;+RN!H18</f>
        <v>KORRIGERET BUDGET 2025</v>
      </c>
      <c r="C43" s="142"/>
      <c r="D43" s="142"/>
      <c r="E43" s="142"/>
      <c r="F43" s="142"/>
      <c r="G43" s="142"/>
      <c r="H43" s="143"/>
    </row>
    <row r="44" spans="2:11" ht="15.75" thickBot="1" x14ac:dyDescent="0.3">
      <c r="B44" s="76"/>
      <c r="C44" s="77"/>
      <c r="D44" s="78"/>
      <c r="E44" s="78"/>
      <c r="F44" s="78"/>
      <c r="G44" s="78"/>
      <c r="H44" s="79"/>
    </row>
    <row r="45" spans="2:11" s="6" customFormat="1" ht="25.5" customHeight="1" thickBot="1" x14ac:dyDescent="0.25">
      <c r="B45" s="134" t="s">
        <v>84</v>
      </c>
      <c r="C45" s="135"/>
      <c r="D45" s="135"/>
      <c r="E45" s="135"/>
      <c r="F45" s="135"/>
      <c r="G45" s="135"/>
      <c r="H45" s="136"/>
    </row>
    <row r="46" spans="2:11" s="6" customFormat="1" ht="30.75" customHeight="1" thickBot="1" x14ac:dyDescent="0.25">
      <c r="B46" s="137" t="str">
        <f>+BUDGET!B8</f>
        <v>(Herunder angives projektets samlede budget opgjort på kalenderår. Her skal alt medregnes både egenfinansiering (min. 30%) samt støttekroner fra Region Nordjylland)</v>
      </c>
      <c r="C46" s="138"/>
      <c r="D46" s="138"/>
      <c r="E46" s="138"/>
      <c r="F46" s="138"/>
      <c r="G46" s="138"/>
      <c r="H46" s="139"/>
      <c r="J46" s="95" t="s">
        <v>64</v>
      </c>
    </row>
    <row r="47" spans="2:11" s="6" customFormat="1" ht="13.5" thickBot="1" x14ac:dyDescent="0.25">
      <c r="B47" s="30" t="s">
        <v>65</v>
      </c>
      <c r="C47" s="4" t="str">
        <f>+C11</f>
        <v>2021 (kr.)</v>
      </c>
      <c r="D47" s="4" t="str">
        <f>+D11</f>
        <v>2022 (kr.)</v>
      </c>
      <c r="E47" s="4" t="str">
        <f>+E11</f>
        <v>2023 (kr.)</v>
      </c>
      <c r="F47" s="4" t="str">
        <f>+F11</f>
        <v>2024 (kr.)</v>
      </c>
      <c r="G47" s="4" t="str">
        <f>+G11</f>
        <v>2025 (kr.)</v>
      </c>
      <c r="H47" s="27" t="s">
        <v>2</v>
      </c>
    </row>
    <row r="48" spans="2:11" s="6" customFormat="1" ht="33.75" customHeight="1" x14ac:dyDescent="0.2">
      <c r="B48" s="31" t="s">
        <v>25</v>
      </c>
      <c r="C48" s="15">
        <f>+REGNSKAB_2024B!C48</f>
        <v>0</v>
      </c>
      <c r="D48" s="15">
        <f>+REGNSKAB_2024B!D48</f>
        <v>0</v>
      </c>
      <c r="E48" s="15">
        <f>+REGNSKAB_2024B!E48</f>
        <v>0</v>
      </c>
      <c r="F48" s="15">
        <f>+REGNSKAB_2024B!F48</f>
        <v>0</v>
      </c>
      <c r="G48" s="15">
        <f t="shared" ref="G48:G55" si="6">+G12</f>
        <v>0</v>
      </c>
      <c r="H48" s="38">
        <f t="shared" ref="H48:H55" si="7">SUM(C48:G48)</f>
        <v>0</v>
      </c>
      <c r="J48" s="92">
        <f>+BUDGET!G10</f>
        <v>0</v>
      </c>
      <c r="K48" s="8"/>
    </row>
    <row r="49" spans="2:10" s="6" customFormat="1" ht="33.75" customHeight="1" x14ac:dyDescent="0.2">
      <c r="B49" s="31" t="s">
        <v>26</v>
      </c>
      <c r="C49" s="15">
        <f>+REGNSKAB_2024B!C49</f>
        <v>0</v>
      </c>
      <c r="D49" s="15">
        <f>+REGNSKAB_2024B!D49</f>
        <v>0</v>
      </c>
      <c r="E49" s="15">
        <f>+REGNSKAB_2024B!E49</f>
        <v>0</v>
      </c>
      <c r="F49" s="15">
        <f>+REGNSKAB_2024B!F49</f>
        <v>0</v>
      </c>
      <c r="G49" s="15">
        <f t="shared" si="6"/>
        <v>0</v>
      </c>
      <c r="H49" s="38">
        <f t="shared" si="7"/>
        <v>0</v>
      </c>
      <c r="J49" s="93">
        <f>+BUDGET!G11</f>
        <v>0</v>
      </c>
    </row>
    <row r="50" spans="2:10" s="6" customFormat="1" ht="33" customHeight="1" x14ac:dyDescent="0.2">
      <c r="B50" s="31" t="s">
        <v>27</v>
      </c>
      <c r="C50" s="15">
        <f>+REGNSKAB_2024B!C50</f>
        <v>0</v>
      </c>
      <c r="D50" s="15">
        <f>+REGNSKAB_2024B!D50</f>
        <v>0</v>
      </c>
      <c r="E50" s="15">
        <f>+REGNSKAB_2024B!E50</f>
        <v>0</v>
      </c>
      <c r="F50" s="15">
        <f>+REGNSKAB_2024B!F50</f>
        <v>0</v>
      </c>
      <c r="G50" s="15">
        <f t="shared" si="6"/>
        <v>0</v>
      </c>
      <c r="H50" s="38">
        <f t="shared" si="7"/>
        <v>0</v>
      </c>
      <c r="J50" s="93">
        <f>+BUDGET!G12</f>
        <v>0</v>
      </c>
    </row>
    <row r="51" spans="2:10" s="6" customFormat="1" ht="33.75" customHeight="1" x14ac:dyDescent="0.2">
      <c r="B51" s="31" t="s">
        <v>13</v>
      </c>
      <c r="C51" s="15">
        <f>+REGNSKAB_2024B!C51</f>
        <v>0</v>
      </c>
      <c r="D51" s="15">
        <f>+REGNSKAB_2024B!D51</f>
        <v>0</v>
      </c>
      <c r="E51" s="15">
        <f>+REGNSKAB_2024B!E51</f>
        <v>0</v>
      </c>
      <c r="F51" s="15">
        <f>+REGNSKAB_2024B!F51</f>
        <v>0</v>
      </c>
      <c r="G51" s="15">
        <f t="shared" si="6"/>
        <v>0</v>
      </c>
      <c r="H51" s="38">
        <f t="shared" si="7"/>
        <v>0</v>
      </c>
      <c r="J51" s="93">
        <f>+BUDGET!G13</f>
        <v>0</v>
      </c>
    </row>
    <row r="52" spans="2:10" s="6" customFormat="1" ht="33.75" customHeight="1" x14ac:dyDescent="0.2">
      <c r="B52" s="31" t="s">
        <v>3</v>
      </c>
      <c r="C52" s="15">
        <f>+REGNSKAB_2024B!C52</f>
        <v>0</v>
      </c>
      <c r="D52" s="15">
        <f>+REGNSKAB_2024B!D52</f>
        <v>0</v>
      </c>
      <c r="E52" s="15">
        <f>+REGNSKAB_2024B!E52</f>
        <v>0</v>
      </c>
      <c r="F52" s="15">
        <f>+REGNSKAB_2024B!F52</f>
        <v>0</v>
      </c>
      <c r="G52" s="15">
        <f t="shared" si="6"/>
        <v>0</v>
      </c>
      <c r="H52" s="38">
        <f t="shared" si="7"/>
        <v>0</v>
      </c>
      <c r="J52" s="93">
        <f>+BUDGET!G14</f>
        <v>0</v>
      </c>
    </row>
    <row r="53" spans="2:10" s="6" customFormat="1" ht="33.75" customHeight="1" x14ac:dyDescent="0.2">
      <c r="B53" s="31" t="s">
        <v>4</v>
      </c>
      <c r="C53" s="15">
        <f>+REGNSKAB_2024B!C53</f>
        <v>0</v>
      </c>
      <c r="D53" s="15">
        <f>+REGNSKAB_2024B!D53</f>
        <v>0</v>
      </c>
      <c r="E53" s="15">
        <f>+REGNSKAB_2024B!E53</f>
        <v>0</v>
      </c>
      <c r="F53" s="15">
        <f>+REGNSKAB_2024B!F53</f>
        <v>0</v>
      </c>
      <c r="G53" s="15">
        <f t="shared" si="6"/>
        <v>0</v>
      </c>
      <c r="H53" s="38">
        <f t="shared" si="7"/>
        <v>0</v>
      </c>
      <c r="J53" s="93">
        <f>+BUDGET!G15</f>
        <v>0</v>
      </c>
    </row>
    <row r="54" spans="2:10" s="6" customFormat="1" ht="33.75" customHeight="1" x14ac:dyDescent="0.2">
      <c r="B54" s="31" t="s">
        <v>5</v>
      </c>
      <c r="C54" s="15">
        <f>+REGNSKAB_2024B!C54</f>
        <v>0</v>
      </c>
      <c r="D54" s="15">
        <f>+REGNSKAB_2024B!D54</f>
        <v>0</v>
      </c>
      <c r="E54" s="15">
        <f>+REGNSKAB_2024B!E54</f>
        <v>0</v>
      </c>
      <c r="F54" s="15">
        <f>+REGNSKAB_2024B!F54</f>
        <v>0</v>
      </c>
      <c r="G54" s="15">
        <f t="shared" si="6"/>
        <v>0</v>
      </c>
      <c r="H54" s="38">
        <f t="shared" si="7"/>
        <v>0</v>
      </c>
      <c r="J54" s="93">
        <f>+BUDGET!G16</f>
        <v>0</v>
      </c>
    </row>
    <row r="55" spans="2:10" s="6" customFormat="1" ht="33.75" customHeight="1" x14ac:dyDescent="0.2">
      <c r="B55" s="41" t="s">
        <v>16</v>
      </c>
      <c r="C55" s="15">
        <f>+C65</f>
        <v>0</v>
      </c>
      <c r="D55" s="15">
        <f>+D65</f>
        <v>0</v>
      </c>
      <c r="E55" s="15">
        <f>+E65</f>
        <v>0</v>
      </c>
      <c r="F55" s="15">
        <f>+F65</f>
        <v>0</v>
      </c>
      <c r="G55" s="15">
        <f t="shared" si="6"/>
        <v>0</v>
      </c>
      <c r="H55" s="38">
        <f t="shared" si="7"/>
        <v>0</v>
      </c>
      <c r="J55" s="93">
        <f>+BUDGET!G17</f>
        <v>0</v>
      </c>
    </row>
    <row r="56" spans="2:10" s="6" customFormat="1" ht="22.5" customHeight="1" thickBot="1" x14ac:dyDescent="0.25">
      <c r="B56" s="74" t="s">
        <v>6</v>
      </c>
      <c r="C56" s="14">
        <f t="shared" ref="C56:H56" si="8">SUM(C48:C55)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34">
        <f t="shared" si="8"/>
        <v>0</v>
      </c>
      <c r="J56" s="94">
        <f>+BUDGET!G18</f>
        <v>0</v>
      </c>
    </row>
    <row r="57" spans="2:10" s="6" customFormat="1" ht="13.5" thickBot="1" x14ac:dyDescent="0.25">
      <c r="B57" s="44"/>
      <c r="C57" s="19"/>
      <c r="D57" s="19"/>
      <c r="E57" s="19"/>
      <c r="F57" s="19"/>
      <c r="G57" s="19"/>
      <c r="H57" s="45"/>
    </row>
    <row r="58" spans="2:10" s="6" customFormat="1" ht="15.75" customHeight="1" x14ac:dyDescent="0.2">
      <c r="B58" s="134" t="s">
        <v>41</v>
      </c>
      <c r="C58" s="135"/>
      <c r="D58" s="135"/>
      <c r="E58" s="135"/>
      <c r="F58" s="135"/>
      <c r="G58" s="135"/>
      <c r="H58" s="136"/>
    </row>
    <row r="59" spans="2:10" s="6" customFormat="1" ht="12.75" customHeight="1" x14ac:dyDescent="0.2">
      <c r="B59" s="137" t="s">
        <v>18</v>
      </c>
      <c r="C59" s="147"/>
      <c r="D59" s="147"/>
      <c r="E59" s="147"/>
      <c r="F59" s="147"/>
      <c r="G59" s="147"/>
      <c r="H59" s="148"/>
    </row>
    <row r="60" spans="2:10" s="6" customFormat="1" ht="13.5" thickBot="1" x14ac:dyDescent="0.25">
      <c r="B60" s="46"/>
      <c r="C60" s="4" t="str">
        <f>+C24</f>
        <v>2021 (kr.)</v>
      </c>
      <c r="D60" s="4" t="str">
        <f>+D24</f>
        <v>2022 (kr.)</v>
      </c>
      <c r="E60" s="4" t="str">
        <f>+E24</f>
        <v>2023 (kr.)</v>
      </c>
      <c r="F60" s="4" t="str">
        <f>+F24</f>
        <v>2024 (kr.)</v>
      </c>
      <c r="G60" s="4" t="str">
        <f>+G24</f>
        <v>2025 (kr.)</v>
      </c>
      <c r="H60" s="47" t="str">
        <f>+H47</f>
        <v>I ALT (kr.)</v>
      </c>
    </row>
    <row r="61" spans="2:10" s="6" customFormat="1" ht="23.25" customHeight="1" x14ac:dyDescent="0.2">
      <c r="B61" s="81" t="s">
        <v>19</v>
      </c>
      <c r="C61" s="15">
        <f>+REGNSKAB_2024B!C61</f>
        <v>0</v>
      </c>
      <c r="D61" s="15">
        <f>+REGNSKAB_2024B!D61</f>
        <v>0</v>
      </c>
      <c r="E61" s="15">
        <f>+REGNSKAB_2024B!E61</f>
        <v>0</v>
      </c>
      <c r="F61" s="15">
        <f>+REGNSKAB_2024B!F61</f>
        <v>0</v>
      </c>
      <c r="G61" s="15">
        <f>+G25</f>
        <v>0</v>
      </c>
      <c r="H61" s="38">
        <f>SUM(C61:G61)</f>
        <v>0</v>
      </c>
      <c r="J61" s="92">
        <f>+BUDGET!H23</f>
        <v>0</v>
      </c>
    </row>
    <row r="62" spans="2:10" s="6" customFormat="1" ht="23.25" customHeight="1" x14ac:dyDescent="0.2">
      <c r="B62" s="81" t="s">
        <v>20</v>
      </c>
      <c r="C62" s="15">
        <f>+REGNSKAB_2024B!C62</f>
        <v>0</v>
      </c>
      <c r="D62" s="15">
        <f>+REGNSKAB_2024B!D62</f>
        <v>0</v>
      </c>
      <c r="E62" s="15">
        <f>+REGNSKAB_2024B!E62</f>
        <v>0</v>
      </c>
      <c r="F62" s="15">
        <f>+REGNSKAB_2024B!F62</f>
        <v>0</v>
      </c>
      <c r="G62" s="15">
        <f>+G26</f>
        <v>0</v>
      </c>
      <c r="H62" s="38">
        <f>SUM(C62:G62)</f>
        <v>0</v>
      </c>
      <c r="J62" s="93">
        <f>+BUDGET!H24</f>
        <v>0</v>
      </c>
    </row>
    <row r="63" spans="2:10" s="6" customFormat="1" ht="23.25" customHeight="1" x14ac:dyDescent="0.2">
      <c r="B63" s="81" t="s">
        <v>21</v>
      </c>
      <c r="C63" s="15">
        <f>+REGNSKAB_2024B!C63</f>
        <v>0</v>
      </c>
      <c r="D63" s="15">
        <f>+REGNSKAB_2024B!D63</f>
        <v>0</v>
      </c>
      <c r="E63" s="15">
        <f>+REGNSKAB_2024B!E63</f>
        <v>0</v>
      </c>
      <c r="F63" s="15">
        <f>+REGNSKAB_2024B!F63</f>
        <v>0</v>
      </c>
      <c r="G63" s="15">
        <f>+G27</f>
        <v>0</v>
      </c>
      <c r="H63" s="38">
        <f>SUM(C63:G63)</f>
        <v>0</v>
      </c>
      <c r="J63" s="93">
        <f>+BUDGET!H25</f>
        <v>0</v>
      </c>
    </row>
    <row r="64" spans="2:10" s="6" customFormat="1" ht="23.25" customHeight="1" x14ac:dyDescent="0.2">
      <c r="B64" s="81" t="s">
        <v>22</v>
      </c>
      <c r="C64" s="15">
        <f>+REGNSKAB_2024B!C64</f>
        <v>0</v>
      </c>
      <c r="D64" s="15">
        <f>+REGNSKAB_2024B!D64</f>
        <v>0</v>
      </c>
      <c r="E64" s="15">
        <f>+REGNSKAB_2024B!E64</f>
        <v>0</v>
      </c>
      <c r="F64" s="15">
        <f>+REGNSKAB_2024B!F64</f>
        <v>0</v>
      </c>
      <c r="G64" s="15">
        <f>+G28</f>
        <v>0</v>
      </c>
      <c r="H64" s="38">
        <f>SUM(C64:G64)</f>
        <v>0</v>
      </c>
      <c r="J64" s="93">
        <f>+BUDGET!H26</f>
        <v>0</v>
      </c>
    </row>
    <row r="65" spans="1:10" s="6" customFormat="1" ht="22.5" customHeight="1" thickBot="1" x14ac:dyDescent="0.25">
      <c r="B65" s="74" t="s">
        <v>6</v>
      </c>
      <c r="C65" s="14">
        <f t="shared" ref="C65:H65" si="9">SUM(C61:C64)</f>
        <v>0</v>
      </c>
      <c r="D65" s="14">
        <f t="shared" si="9"/>
        <v>0</v>
      </c>
      <c r="E65" s="14">
        <f t="shared" si="9"/>
        <v>0</v>
      </c>
      <c r="F65" s="14">
        <f t="shared" si="9"/>
        <v>0</v>
      </c>
      <c r="G65" s="14">
        <f t="shared" si="9"/>
        <v>0</v>
      </c>
      <c r="H65" s="75">
        <f t="shared" si="9"/>
        <v>0</v>
      </c>
      <c r="J65" s="94">
        <f>+BUDGET!H27</f>
        <v>0</v>
      </c>
    </row>
    <row r="66" spans="1:10" s="6" customFormat="1" ht="13.5" thickBot="1" x14ac:dyDescent="0.25">
      <c r="B66" s="24"/>
      <c r="C66" s="9"/>
      <c r="D66" s="9"/>
      <c r="E66" s="9"/>
      <c r="F66" s="9"/>
      <c r="G66" s="9"/>
      <c r="H66" s="25"/>
      <c r="I66" s="19"/>
    </row>
    <row r="67" spans="1:10" s="6" customFormat="1" ht="15.75" x14ac:dyDescent="0.2">
      <c r="B67" s="134" t="s">
        <v>23</v>
      </c>
      <c r="C67" s="135"/>
      <c r="D67" s="135"/>
      <c r="E67" s="135"/>
      <c r="F67" s="135"/>
      <c r="G67" s="135"/>
      <c r="H67" s="136"/>
    </row>
    <row r="68" spans="1:10" s="6" customFormat="1" x14ac:dyDescent="0.2">
      <c r="B68" s="30"/>
      <c r="C68" s="20" t="str">
        <f>+C32</f>
        <v>2021 (timer)</v>
      </c>
      <c r="D68" s="20" t="str">
        <f>+D32</f>
        <v>2022 (timer)</v>
      </c>
      <c r="E68" s="20" t="str">
        <f>+E32</f>
        <v>2023 (timer)</v>
      </c>
      <c r="F68" s="20" t="str">
        <f>+F32</f>
        <v>2024 (timer)</v>
      </c>
      <c r="G68" s="20" t="str">
        <f>+G32</f>
        <v>2025 (timer)</v>
      </c>
      <c r="H68" s="49" t="s">
        <v>24</v>
      </c>
    </row>
    <row r="69" spans="1:10" s="6" customFormat="1" ht="23.25" customHeight="1" x14ac:dyDescent="0.2">
      <c r="B69" s="41" t="s">
        <v>28</v>
      </c>
      <c r="C69" s="15">
        <f>+REGNSKAB_2024B!C69</f>
        <v>0</v>
      </c>
      <c r="D69" s="15">
        <f>+REGNSKAB_2024B!D69</f>
        <v>0</v>
      </c>
      <c r="E69" s="15">
        <f>+REGNSKAB_2024B!E69</f>
        <v>0</v>
      </c>
      <c r="F69" s="15">
        <f>+REGNSKAB_2024B!F69</f>
        <v>0</v>
      </c>
      <c r="G69" s="15">
        <f>+G33</f>
        <v>0</v>
      </c>
      <c r="H69" s="38">
        <f>SUM(C69:G69)</f>
        <v>0</v>
      </c>
    </row>
    <row r="70" spans="1:10" s="6" customFormat="1" ht="23.25" customHeight="1" x14ac:dyDescent="0.2">
      <c r="B70" s="41" t="s">
        <v>29</v>
      </c>
      <c r="C70" s="15">
        <f>+REGNSKAB_2024B!C70</f>
        <v>0</v>
      </c>
      <c r="D70" s="15">
        <f>+REGNSKAB_2024B!D70</f>
        <v>0</v>
      </c>
      <c r="E70" s="15">
        <f>+REGNSKAB_2024B!E70</f>
        <v>0</v>
      </c>
      <c r="F70" s="15">
        <f>+REGNSKAB_2024B!F70</f>
        <v>0</v>
      </c>
      <c r="G70" s="15">
        <f>+G34</f>
        <v>0</v>
      </c>
      <c r="H70" s="38">
        <f>SUM(C70:G70)</f>
        <v>0</v>
      </c>
    </row>
    <row r="71" spans="1:10" s="6" customFormat="1" ht="23.25" customHeight="1" thickBot="1" x14ac:dyDescent="0.25">
      <c r="B71" s="74" t="s">
        <v>30</v>
      </c>
      <c r="C71" s="14">
        <f t="shared" ref="C71:H71" si="10">+C69+C70</f>
        <v>0</v>
      </c>
      <c r="D71" s="14">
        <f t="shared" si="10"/>
        <v>0</v>
      </c>
      <c r="E71" s="14">
        <f t="shared" si="10"/>
        <v>0</v>
      </c>
      <c r="F71" s="14">
        <f t="shared" si="10"/>
        <v>0</v>
      </c>
      <c r="G71" s="14">
        <f t="shared" si="10"/>
        <v>0</v>
      </c>
      <c r="H71" s="75">
        <f t="shared" si="10"/>
        <v>0</v>
      </c>
    </row>
    <row r="72" spans="1:10" s="6" customFormat="1" ht="13.5" thickBot="1" x14ac:dyDescent="0.25">
      <c r="A72" s="19"/>
      <c r="B72" s="24"/>
      <c r="C72" s="9"/>
      <c r="D72" s="9"/>
      <c r="E72" s="9"/>
      <c r="F72" s="9"/>
      <c r="G72" s="9"/>
      <c r="H72" s="25"/>
      <c r="I72" s="19"/>
    </row>
    <row r="73" spans="1:10" s="6" customFormat="1" ht="15.75" customHeight="1" x14ac:dyDescent="0.2">
      <c r="A73" s="19"/>
      <c r="B73" s="134" t="s">
        <v>61</v>
      </c>
      <c r="C73" s="135"/>
      <c r="D73" s="135"/>
      <c r="E73" s="135"/>
      <c r="F73" s="135"/>
      <c r="G73" s="135"/>
      <c r="H73" s="136"/>
      <c r="I73" s="19"/>
    </row>
    <row r="74" spans="1:10" s="6" customFormat="1" x14ac:dyDescent="0.2">
      <c r="A74" s="19"/>
      <c r="B74" s="30"/>
      <c r="C74" s="20">
        <f>+C38</f>
        <v>2021</v>
      </c>
      <c r="D74" s="20">
        <f>+D38</f>
        <v>2022</v>
      </c>
      <c r="E74" s="20">
        <f>+E38</f>
        <v>2023</v>
      </c>
      <c r="F74" s="20">
        <f>+F38</f>
        <v>2024</v>
      </c>
      <c r="G74" s="20">
        <f>+G38</f>
        <v>2025</v>
      </c>
      <c r="H74" s="49" t="s">
        <v>6</v>
      </c>
      <c r="I74" s="19"/>
    </row>
    <row r="75" spans="1:10" s="6" customFormat="1" ht="23.25" customHeight="1" x14ac:dyDescent="0.2">
      <c r="A75" s="19"/>
      <c r="B75" s="41" t="s">
        <v>39</v>
      </c>
      <c r="C75" s="15">
        <f t="shared" ref="C75:G76" si="11">IF(+C48&lt;&gt;0,+C48/C69,0)</f>
        <v>0</v>
      </c>
      <c r="D75" s="15">
        <f t="shared" si="11"/>
        <v>0</v>
      </c>
      <c r="E75" s="15">
        <f t="shared" si="11"/>
        <v>0</v>
      </c>
      <c r="F75" s="15">
        <f t="shared" si="11"/>
        <v>0</v>
      </c>
      <c r="G75" s="15">
        <f t="shared" si="11"/>
        <v>0</v>
      </c>
      <c r="H75" s="32">
        <f>+BUDGET!G38</f>
        <v>0</v>
      </c>
      <c r="I75" s="19"/>
    </row>
    <row r="76" spans="1:10" s="6" customFormat="1" ht="23.25" customHeight="1" thickBot="1" x14ac:dyDescent="0.25">
      <c r="A76" s="19"/>
      <c r="B76" s="73" t="s">
        <v>40</v>
      </c>
      <c r="C76" s="61">
        <f t="shared" si="11"/>
        <v>0</v>
      </c>
      <c r="D76" s="61">
        <f t="shared" si="11"/>
        <v>0</v>
      </c>
      <c r="E76" s="61">
        <f t="shared" si="11"/>
        <v>0</v>
      </c>
      <c r="F76" s="61">
        <f t="shared" si="11"/>
        <v>0</v>
      </c>
      <c r="G76" s="61">
        <f t="shared" si="11"/>
        <v>0</v>
      </c>
      <c r="H76" s="80">
        <f>+BUDGET!G39</f>
        <v>0</v>
      </c>
      <c r="I76" s="19"/>
    </row>
    <row r="77" spans="1:10" s="6" customFormat="1" x14ac:dyDescent="0.2">
      <c r="A77" s="19"/>
      <c r="B77" s="9"/>
      <c r="C77" s="9"/>
      <c r="D77" s="9"/>
      <c r="E77" s="9"/>
      <c r="F77" s="9"/>
      <c r="G77" s="9"/>
      <c r="H77" s="18"/>
      <c r="I77" s="19"/>
    </row>
    <row r="78" spans="1:10" s="6" customFormat="1" ht="13.5" thickBot="1" x14ac:dyDescent="0.25">
      <c r="A78" s="19"/>
      <c r="B78" s="9"/>
      <c r="C78" s="9"/>
      <c r="D78" s="9"/>
      <c r="E78" s="9"/>
      <c r="F78" s="9"/>
      <c r="G78" s="9"/>
      <c r="H78" s="18"/>
      <c r="I78" s="19"/>
    </row>
    <row r="79" spans="1:10" ht="16.5" thickBot="1" x14ac:dyDescent="0.25">
      <c r="B79" s="141" t="str">
        <f>+"BUDGETAFVIGELSE "&amp;+RN!H18</f>
        <v>BUDGETAFVIGELSE 2025</v>
      </c>
      <c r="C79" s="142"/>
      <c r="D79" s="142"/>
      <c r="E79" s="142"/>
      <c r="F79" s="143"/>
      <c r="G79" s="87"/>
      <c r="H79" s="64"/>
    </row>
    <row r="80" spans="1:10" ht="15.75" thickBot="1" x14ac:dyDescent="0.3">
      <c r="B80" s="1"/>
      <c r="C80" s="1"/>
      <c r="D80" s="2"/>
      <c r="E80" s="2"/>
      <c r="F80" s="65"/>
      <c r="G80" s="65"/>
      <c r="H80" s="65"/>
    </row>
    <row r="81" spans="2:11" s="6" customFormat="1" ht="36" customHeight="1" x14ac:dyDescent="0.2">
      <c r="B81" s="134" t="s">
        <v>50</v>
      </c>
      <c r="C81" s="135"/>
      <c r="D81" s="135"/>
      <c r="E81" s="135"/>
      <c r="F81" s="136"/>
      <c r="G81" s="87"/>
      <c r="H81" s="64"/>
    </row>
    <row r="82" spans="2:11" ht="33.75" customHeight="1" x14ac:dyDescent="0.2">
      <c r="B82" s="30" t="s">
        <v>42</v>
      </c>
      <c r="C82" s="20" t="str">
        <f>+"Regnskab "&amp;+G74</f>
        <v>Regnskab 2025</v>
      </c>
      <c r="D82" s="20" t="str">
        <f>+"Budget  "&amp;+G74</f>
        <v>Budget  2025</v>
      </c>
      <c r="E82" s="20" t="s">
        <v>52</v>
      </c>
      <c r="F82" s="69" t="s">
        <v>53</v>
      </c>
      <c r="G82" s="88"/>
      <c r="H82" s="63"/>
    </row>
    <row r="83" spans="2:11" s="6" customFormat="1" ht="33.75" customHeight="1" x14ac:dyDescent="0.2">
      <c r="B83" s="31" t="s">
        <v>25</v>
      </c>
      <c r="C83" s="15">
        <f>+G12</f>
        <v>0</v>
      </c>
      <c r="D83" s="15">
        <f>+REGNSKAB_2024B!G48</f>
        <v>0</v>
      </c>
      <c r="E83" s="15">
        <f t="shared" ref="E83:E89" si="12">+D83-C83</f>
        <v>0</v>
      </c>
      <c r="F83" s="103">
        <f t="shared" ref="F83:F91" si="13">+IF(D83=0,+IF(C83&gt;0,-1,0),IF(E83&lt;&gt;0,+E83/D83,0))</f>
        <v>0</v>
      </c>
      <c r="G83" s="89"/>
      <c r="H83" s="66"/>
      <c r="K83" s="8"/>
    </row>
    <row r="84" spans="2:11" s="6" customFormat="1" ht="33.75" customHeight="1" x14ac:dyDescent="0.2">
      <c r="B84" s="31" t="s">
        <v>26</v>
      </c>
      <c r="C84" s="15">
        <f t="shared" ref="C84:C89" si="14">+G13</f>
        <v>0</v>
      </c>
      <c r="D84" s="15">
        <f>+REGNSKAB_2024B!G49</f>
        <v>0</v>
      </c>
      <c r="E84" s="15">
        <f t="shared" si="12"/>
        <v>0</v>
      </c>
      <c r="F84" s="103">
        <f t="shared" si="13"/>
        <v>0</v>
      </c>
      <c r="G84" s="89"/>
      <c r="H84" s="66"/>
    </row>
    <row r="85" spans="2:11" s="6" customFormat="1" ht="33" customHeight="1" x14ac:dyDescent="0.2">
      <c r="B85" s="31" t="s">
        <v>27</v>
      </c>
      <c r="C85" s="15">
        <f t="shared" si="14"/>
        <v>0</v>
      </c>
      <c r="D85" s="15">
        <f>+REGNSKAB_2024B!G50</f>
        <v>0</v>
      </c>
      <c r="E85" s="15">
        <f t="shared" si="12"/>
        <v>0</v>
      </c>
      <c r="F85" s="103">
        <f t="shared" si="13"/>
        <v>0</v>
      </c>
      <c r="G85" s="89"/>
      <c r="H85" s="66"/>
    </row>
    <row r="86" spans="2:11" s="6" customFormat="1" ht="33.75" customHeight="1" x14ac:dyDescent="0.2">
      <c r="B86" s="31" t="s">
        <v>13</v>
      </c>
      <c r="C86" s="15">
        <f t="shared" si="14"/>
        <v>0</v>
      </c>
      <c r="D86" s="15">
        <f>+REGNSKAB_2024B!G51</f>
        <v>0</v>
      </c>
      <c r="E86" s="15">
        <f t="shared" si="12"/>
        <v>0</v>
      </c>
      <c r="F86" s="103">
        <f t="shared" si="13"/>
        <v>0</v>
      </c>
      <c r="G86" s="89"/>
      <c r="H86" s="66"/>
    </row>
    <row r="87" spans="2:11" s="6" customFormat="1" ht="33.75" customHeight="1" x14ac:dyDescent="0.2">
      <c r="B87" s="31" t="s">
        <v>3</v>
      </c>
      <c r="C87" s="15">
        <f t="shared" si="14"/>
        <v>0</v>
      </c>
      <c r="D87" s="15">
        <f>+REGNSKAB_2024B!G52</f>
        <v>0</v>
      </c>
      <c r="E87" s="15">
        <f t="shared" si="12"/>
        <v>0</v>
      </c>
      <c r="F87" s="103">
        <f t="shared" si="13"/>
        <v>0</v>
      </c>
      <c r="G87" s="89"/>
      <c r="H87" s="66"/>
    </row>
    <row r="88" spans="2:11" s="6" customFormat="1" ht="33.75" customHeight="1" x14ac:dyDescent="0.2">
      <c r="B88" s="31" t="s">
        <v>4</v>
      </c>
      <c r="C88" s="15">
        <f t="shared" si="14"/>
        <v>0</v>
      </c>
      <c r="D88" s="15">
        <f>+REGNSKAB_2024B!G53</f>
        <v>0</v>
      </c>
      <c r="E88" s="15">
        <f t="shared" si="12"/>
        <v>0</v>
      </c>
      <c r="F88" s="103">
        <f t="shared" si="13"/>
        <v>0</v>
      </c>
      <c r="G88" s="89"/>
      <c r="H88" s="66"/>
    </row>
    <row r="89" spans="2:11" s="6" customFormat="1" ht="33.75" customHeight="1" x14ac:dyDescent="0.2">
      <c r="B89" s="31" t="s">
        <v>5</v>
      </c>
      <c r="C89" s="15">
        <f t="shared" si="14"/>
        <v>0</v>
      </c>
      <c r="D89" s="15">
        <f>+REGNSKAB_2024B!G54</f>
        <v>0</v>
      </c>
      <c r="E89" s="15">
        <f t="shared" si="12"/>
        <v>0</v>
      </c>
      <c r="F89" s="103">
        <f t="shared" si="13"/>
        <v>0</v>
      </c>
      <c r="G89" s="89"/>
      <c r="H89" s="66"/>
    </row>
    <row r="90" spans="2:11" s="6" customFormat="1" ht="33.75" customHeight="1" x14ac:dyDescent="0.2">
      <c r="B90" s="41" t="s">
        <v>16</v>
      </c>
      <c r="C90" s="15">
        <f>+C100</f>
        <v>0</v>
      </c>
      <c r="D90" s="15">
        <f>+D100</f>
        <v>0</v>
      </c>
      <c r="E90" s="15">
        <f>+E100</f>
        <v>0</v>
      </c>
      <c r="F90" s="103">
        <f t="shared" si="13"/>
        <v>0</v>
      </c>
      <c r="G90" s="89"/>
      <c r="H90" s="66"/>
    </row>
    <row r="91" spans="2:11" s="6" customFormat="1" ht="22.5" customHeight="1" thickBot="1" x14ac:dyDescent="0.25">
      <c r="B91" s="74" t="s">
        <v>6</v>
      </c>
      <c r="C91" s="14">
        <f>SUM(C83:C90)</f>
        <v>0</v>
      </c>
      <c r="D91" s="14">
        <f>SUM(D83:D90)</f>
        <v>0</v>
      </c>
      <c r="E91" s="14">
        <f>SUM(E83:E90)</f>
        <v>0</v>
      </c>
      <c r="F91" s="104">
        <f t="shared" si="13"/>
        <v>0</v>
      </c>
      <c r="G91" s="90"/>
      <c r="H91" s="67"/>
    </row>
    <row r="92" spans="2:11" ht="15.75" thickBot="1" x14ac:dyDescent="0.3">
      <c r="B92" s="1"/>
      <c r="C92" s="1"/>
      <c r="D92" s="2"/>
      <c r="E92" s="2"/>
      <c r="F92" s="65"/>
      <c r="G92" s="65"/>
      <c r="H92" s="65"/>
    </row>
    <row r="93" spans="2:11" s="6" customFormat="1" ht="16.5" customHeight="1" x14ac:dyDescent="0.2">
      <c r="B93" s="134" t="s">
        <v>51</v>
      </c>
      <c r="C93" s="135"/>
      <c r="D93" s="135"/>
      <c r="E93" s="135"/>
      <c r="F93" s="136"/>
      <c r="G93" s="87"/>
      <c r="H93" s="64"/>
    </row>
    <row r="94" spans="2:11" s="6" customFormat="1" ht="13.5" customHeight="1" thickBot="1" x14ac:dyDescent="0.25">
      <c r="B94" s="158"/>
      <c r="C94" s="159"/>
      <c r="D94" s="159"/>
      <c r="E94" s="159"/>
      <c r="F94" s="160"/>
      <c r="G94" s="87"/>
      <c r="H94" s="68"/>
    </row>
    <row r="95" spans="2:11" s="6" customFormat="1" ht="33.75" customHeight="1" x14ac:dyDescent="0.2">
      <c r="B95" s="82"/>
      <c r="C95" s="83" t="str">
        <f>+C82</f>
        <v>Regnskab 2025</v>
      </c>
      <c r="D95" s="83" t="str">
        <f>+D82</f>
        <v>Budget  2025</v>
      </c>
      <c r="E95" s="83" t="str">
        <f>+E82</f>
        <v>Afvigelse i kr.</v>
      </c>
      <c r="F95" s="84" t="str">
        <f>+F82</f>
        <v>Afvigelse i pct.</v>
      </c>
      <c r="G95" s="88"/>
      <c r="H95" s="63"/>
    </row>
    <row r="96" spans="2:11" s="6" customFormat="1" ht="23.25" customHeight="1" x14ac:dyDescent="0.2">
      <c r="B96" s="52" t="s">
        <v>19</v>
      </c>
      <c r="C96" s="15">
        <f>+G25</f>
        <v>0</v>
      </c>
      <c r="D96" s="15">
        <f>+REGNSKAB_2024B!G61</f>
        <v>0</v>
      </c>
      <c r="E96" s="15">
        <f>+D96-C96</f>
        <v>0</v>
      </c>
      <c r="F96" s="103">
        <f t="shared" ref="F96:F100" si="15">+IF(D96=0,+IF(C96&gt;0,-1,0),IF(E96&lt;&gt;0,+E96/D96,0))</f>
        <v>0</v>
      </c>
      <c r="G96" s="89"/>
      <c r="H96" s="66"/>
    </row>
    <row r="97" spans="2:10" s="6" customFormat="1" ht="23.25" customHeight="1" x14ac:dyDescent="0.2">
      <c r="B97" s="52" t="s">
        <v>20</v>
      </c>
      <c r="C97" s="15">
        <f>+G26</f>
        <v>0</v>
      </c>
      <c r="D97" s="15">
        <f>+REGNSKAB_2024B!G62</f>
        <v>0</v>
      </c>
      <c r="E97" s="15">
        <f>+D97-C97</f>
        <v>0</v>
      </c>
      <c r="F97" s="103">
        <f t="shared" si="15"/>
        <v>0</v>
      </c>
      <c r="G97" s="89"/>
      <c r="H97" s="66"/>
    </row>
    <row r="98" spans="2:10" s="6" customFormat="1" ht="23.25" customHeight="1" x14ac:dyDescent="0.2">
      <c r="B98" s="52" t="s">
        <v>21</v>
      </c>
      <c r="C98" s="15">
        <f>+G27</f>
        <v>0</v>
      </c>
      <c r="D98" s="15">
        <f>+REGNSKAB_2024B!G63</f>
        <v>0</v>
      </c>
      <c r="E98" s="15">
        <f>+D98-C98</f>
        <v>0</v>
      </c>
      <c r="F98" s="103">
        <f t="shared" si="15"/>
        <v>0</v>
      </c>
      <c r="G98" s="89"/>
      <c r="H98" s="66"/>
    </row>
    <row r="99" spans="2:10" s="6" customFormat="1" ht="23.25" customHeight="1" x14ac:dyDescent="0.2">
      <c r="B99" s="52" t="s">
        <v>22</v>
      </c>
      <c r="C99" s="15">
        <f>+G28</f>
        <v>0</v>
      </c>
      <c r="D99" s="15">
        <f>+REGNSKAB_2024B!G64</f>
        <v>0</v>
      </c>
      <c r="E99" s="15">
        <f>+D99-C99</f>
        <v>0</v>
      </c>
      <c r="F99" s="103">
        <f t="shared" si="15"/>
        <v>0</v>
      </c>
      <c r="G99" s="89"/>
      <c r="H99" s="66"/>
    </row>
    <row r="100" spans="2:10" s="6" customFormat="1" ht="22.5" customHeight="1" thickBot="1" x14ac:dyDescent="0.25">
      <c r="B100" s="74" t="s">
        <v>6</v>
      </c>
      <c r="C100" s="14">
        <f>SUM(C96:C99)</f>
        <v>0</v>
      </c>
      <c r="D100" s="14">
        <f>SUM(D96:D99)</f>
        <v>0</v>
      </c>
      <c r="E100" s="14">
        <f>SUM(E96:E99)</f>
        <v>0</v>
      </c>
      <c r="F100" s="104">
        <f t="shared" si="15"/>
        <v>0</v>
      </c>
      <c r="G100" s="90"/>
      <c r="H100" s="66"/>
    </row>
    <row r="101" spans="2:10" ht="15.75" thickBot="1" x14ac:dyDescent="0.3">
      <c r="B101" s="1"/>
      <c r="C101" s="1"/>
      <c r="D101" s="2"/>
      <c r="E101" s="2"/>
      <c r="F101" s="65"/>
      <c r="G101" s="65"/>
      <c r="H101" s="65"/>
    </row>
    <row r="102" spans="2:10" s="6" customFormat="1" ht="16.5" thickBot="1" x14ac:dyDescent="0.25">
      <c r="B102" s="149" t="str">
        <f>+"FINANSIERING "&amp;+RN!H18</f>
        <v>FINANSIERING 2025</v>
      </c>
      <c r="C102" s="150"/>
      <c r="D102" s="150"/>
      <c r="E102" s="150"/>
      <c r="F102" s="150"/>
      <c r="G102" s="150"/>
      <c r="H102" s="151"/>
      <c r="I102" s="19"/>
    </row>
    <row r="103" spans="2:10" s="6" customFormat="1" ht="16.5" thickTop="1" thickBot="1" x14ac:dyDescent="0.25">
      <c r="B103" s="24"/>
      <c r="C103" s="9"/>
      <c r="D103" s="9"/>
      <c r="E103" s="9"/>
      <c r="F103" s="9"/>
      <c r="G103" s="9"/>
      <c r="H103" s="25"/>
      <c r="I103" s="19"/>
      <c r="J103" s="105" t="str">
        <f>IF(+C106=BUDGET!C46,"",+"Bemærk ansøgt støtte i indberetningen udgør i "&amp;+C74&amp;+": "&amp;+FIXED(+C106,0)&amp;+" kroner. I oprindelig budget er der i "&amp;+C74&amp;+" ansøgt om: "&amp;+FIXED(+BUDGET!C46,0)&amp;+" kroner.")</f>
        <v/>
      </c>
    </row>
    <row r="104" spans="2:10" s="6" customFormat="1" ht="16.5" thickTop="1" x14ac:dyDescent="0.2">
      <c r="B104" s="144" t="s">
        <v>87</v>
      </c>
      <c r="C104" s="145"/>
      <c r="D104" s="145"/>
      <c r="E104" s="145"/>
      <c r="F104" s="145"/>
      <c r="G104" s="145"/>
      <c r="H104" s="146"/>
      <c r="J104" s="105" t="str">
        <f>IF(+D106=BUDGET!D46,"",+"Bemærk ansøgt støtte i indberetningen udgør i "&amp;+D74&amp;+": "&amp;+FIXED(+D106,0)&amp;+" kroner. I oprindelig budget er der i "&amp;+D74&amp;+" ansøgt om: "&amp;+FIXED(+BUDGET!D46,0)&amp;+" kroner.")</f>
        <v/>
      </c>
    </row>
    <row r="105" spans="2:10" s="6" customFormat="1" ht="24" customHeight="1" x14ac:dyDescent="0.2">
      <c r="B105" s="26"/>
      <c r="C105" s="4" t="str">
        <f>+C11</f>
        <v>2021 (kr.)</v>
      </c>
      <c r="D105" s="4" t="str">
        <f>+D11</f>
        <v>2022 (kr.)</v>
      </c>
      <c r="E105" s="4" t="str">
        <f>+E11</f>
        <v>2023 (kr.)</v>
      </c>
      <c r="F105" s="4" t="str">
        <f>+F11</f>
        <v>2024 (kr.)</v>
      </c>
      <c r="G105" s="4" t="str">
        <f>+G11</f>
        <v>2025 (kr.)</v>
      </c>
      <c r="H105" s="27" t="s">
        <v>2</v>
      </c>
      <c r="J105" s="105" t="str">
        <f>IF(+E106=BUDGET!E46,"",+"Bemærk ansøgt støtte i indberetningen udgør i "&amp;+E74&amp;+": "&amp;+FIXED(+E106,0)&amp;+" kroner. I oprindelig budget er der i "&amp;+E74&amp;+" ansøgt om: "&amp;+FIXED(+BUDGET!E46,0)&amp;+" kroner.")</f>
        <v/>
      </c>
    </row>
    <row r="106" spans="2:10" s="6" customFormat="1" ht="24" customHeight="1" thickBot="1" x14ac:dyDescent="0.25">
      <c r="B106" s="97" t="str">
        <f>+"Støtte fra Uddannelsespuljen "&amp;+C74</f>
        <v>Støtte fra Uddannelsespuljen 2021</v>
      </c>
      <c r="C106" s="61">
        <f>+REGNSKAB_2024B!C106</f>
        <v>0</v>
      </c>
      <c r="D106" s="61">
        <f>+REGNSKAB_2024B!D106</f>
        <v>0</v>
      </c>
      <c r="E106" s="61">
        <f>+REGNSKAB_2024B!E106</f>
        <v>0</v>
      </c>
      <c r="F106" s="61">
        <f>+REGNSKAB_2024B!F106</f>
        <v>0</v>
      </c>
      <c r="G106" s="106">
        <v>0</v>
      </c>
      <c r="H106" s="59">
        <f>SUM(C106:G106)</f>
        <v>0</v>
      </c>
      <c r="J106" s="105" t="str">
        <f>IF(+F106=BUDGET!F46,"",+"Bemærk ansøgt støtte i indberetningen udgør i "&amp;+F74&amp;+": "&amp;+FIXED(+F106,0)&amp;+" kroner. I oprindelig budget er der i "&amp;+F74&amp;+" ansøgt om: "&amp;+FIXED(+BUDGET!F46,0)&amp;+" kroner.")</f>
        <v/>
      </c>
    </row>
    <row r="107" spans="2:10" s="6" customFormat="1" ht="15" x14ac:dyDescent="0.2">
      <c r="B107" s="24"/>
      <c r="C107" s="9"/>
      <c r="D107" s="9"/>
      <c r="E107" s="9"/>
      <c r="F107" s="9"/>
      <c r="G107" s="9"/>
      <c r="H107" s="25"/>
      <c r="I107" s="19"/>
      <c r="J107" s="105" t="str">
        <f>IF(+H106=BUDGET!G46,"",+"Bemærk ansøgt støtte i indberetningen udgør "&amp;+H74&amp;+": "&amp;+FIXED(+H106,0)&amp;+" kroner. I oprindelig budget er der "&amp;+H74&amp;+" ansøgt om: "&amp;+FIXED(+BUDGET!G46,0)&amp;+" kroner.")</f>
        <v/>
      </c>
    </row>
    <row r="108" spans="2:10" s="6" customFormat="1" ht="25.5" customHeight="1" thickBot="1" x14ac:dyDescent="0.25">
      <c r="B108" s="24"/>
      <c r="C108" s="9"/>
      <c r="D108" s="9"/>
      <c r="E108" s="9"/>
      <c r="F108" s="9"/>
      <c r="G108" s="9"/>
      <c r="H108" s="25"/>
      <c r="I108" s="19"/>
    </row>
    <row r="109" spans="2:10" s="6" customFormat="1" ht="16.5" customHeight="1" thickTop="1" x14ac:dyDescent="0.2">
      <c r="B109" s="152" t="s">
        <v>7</v>
      </c>
      <c r="C109" s="153"/>
      <c r="D109" s="153"/>
      <c r="E109" s="153"/>
      <c r="F109" s="153"/>
      <c r="G109" s="153"/>
      <c r="H109" s="154"/>
    </row>
    <row r="110" spans="2:10" s="6" customFormat="1" ht="12.75" customHeight="1" x14ac:dyDescent="0.2">
      <c r="B110" s="155" t="str">
        <f>+BUDGET!B50</f>
        <v>(Egenfinansiering skal udgøre minimum 30% af det samlede udgiftsbudget samt minimum 30% pr. år)</v>
      </c>
      <c r="C110" s="156"/>
      <c r="D110" s="156"/>
      <c r="E110" s="156"/>
      <c r="F110" s="156"/>
      <c r="G110" s="156"/>
      <c r="H110" s="157"/>
    </row>
    <row r="111" spans="2:10" s="6" customFormat="1" ht="23.25" customHeight="1" x14ac:dyDescent="0.2">
      <c r="B111" s="30"/>
      <c r="C111" s="5" t="str">
        <f>+C105</f>
        <v>2021 (kr.)</v>
      </c>
      <c r="D111" s="5" t="str">
        <f>+D105</f>
        <v>2022 (kr.)</v>
      </c>
      <c r="E111" s="5" t="str">
        <f>+E105</f>
        <v>2023 (kr.)</v>
      </c>
      <c r="F111" s="5" t="str">
        <f>+F105</f>
        <v>2024 (kr.)</v>
      </c>
      <c r="G111" s="5" t="str">
        <f>+G105</f>
        <v>2025 (kr.)</v>
      </c>
      <c r="H111" s="27" t="s">
        <v>2</v>
      </c>
    </row>
    <row r="112" spans="2:10" s="6" customFormat="1" ht="23.25" customHeight="1" x14ac:dyDescent="0.25">
      <c r="B112" s="31" t="s">
        <v>8</v>
      </c>
      <c r="C112" s="15">
        <f>+REGNSKAB_2024B!C112</f>
        <v>0</v>
      </c>
      <c r="D112" s="15">
        <f>+REGNSKAB_2024B!D112</f>
        <v>0</v>
      </c>
      <c r="E112" s="15">
        <f>+REGNSKAB_2024B!E112</f>
        <v>0</v>
      </c>
      <c r="F112" s="15">
        <f>+REGNSKAB_2024B!F112</f>
        <v>0</v>
      </c>
      <c r="G112" s="13">
        <v>0</v>
      </c>
      <c r="H112" s="32">
        <f>SUM(C112:G112)</f>
        <v>0</v>
      </c>
      <c r="J112" s="60" t="str">
        <f>IF(+ROUND(C119,0)-ROUND(C123,0)=0," ","Bemærk: Budgetomkostningen stemmer ikke med finansieringen i "&amp;+C74&amp;+" - afvigelse på kr ")&amp;+IF(+ROUND(C119,0)-ROUND(C123,0)=0," ",+FIXED(ROUND(C119,0)-ROUND(C123,0),0))</f>
        <v xml:space="preserve">  </v>
      </c>
    </row>
    <row r="113" spans="2:13" s="6" customFormat="1" ht="24.75" customHeight="1" x14ac:dyDescent="0.25">
      <c r="B113" s="31" t="s">
        <v>9</v>
      </c>
      <c r="C113" s="15">
        <f>+REGNSKAB_2024B!C113</f>
        <v>0</v>
      </c>
      <c r="D113" s="15">
        <f>+REGNSKAB_2024B!D113</f>
        <v>0</v>
      </c>
      <c r="E113" s="15">
        <f>+REGNSKAB_2024B!E113</f>
        <v>0</v>
      </c>
      <c r="F113" s="15">
        <f>+REGNSKAB_2024B!F113</f>
        <v>0</v>
      </c>
      <c r="G113" s="13">
        <v>0</v>
      </c>
      <c r="H113" s="32">
        <f>SUM(C113:G113)</f>
        <v>0</v>
      </c>
      <c r="J113" s="60" t="str">
        <f>IF(+ROUND(D119,0)-ROUND(D123,0)=0," ","Bemærk: Budgetomkostningen stemmer ikke med finansieringen i "&amp;+D74&amp;+" - afvigelse på kr ")&amp;+IF(+ROUND(D119,0)-ROUND(D123,0)=0," ",+FIXED(ROUND(D119,0)-ROUND(D123,0),0))</f>
        <v xml:space="preserve">  </v>
      </c>
    </row>
    <row r="114" spans="2:13" s="6" customFormat="1" ht="23.25" customHeight="1" x14ac:dyDescent="0.25">
      <c r="B114" s="31" t="s">
        <v>10</v>
      </c>
      <c r="C114" s="15">
        <f>+REGNSKAB_2024B!C114</f>
        <v>0</v>
      </c>
      <c r="D114" s="15">
        <f>+REGNSKAB_2024B!D114</f>
        <v>0</v>
      </c>
      <c r="E114" s="15">
        <f>+REGNSKAB_2024B!E114</f>
        <v>0</v>
      </c>
      <c r="F114" s="15">
        <f>+REGNSKAB_2024B!F114</f>
        <v>0</v>
      </c>
      <c r="G114" s="13">
        <v>0</v>
      </c>
      <c r="H114" s="32">
        <f>SUM(C114:G114)</f>
        <v>0</v>
      </c>
      <c r="J114" s="60" t="str">
        <f>IF(+ROUND(E119,0)-ROUND(E123,0)=0," ","Bemærk: Budgetomkostningen stemmer ikke med finansieringen i "&amp;+E74&amp;+" - afvigelse på kr ")&amp;+IF(+ROUND(E119,0)-ROUND(E123,0)=0," ",+FIXED(ROUND(E119,0)-ROUND(E123,0),0))</f>
        <v xml:space="preserve">  </v>
      </c>
    </row>
    <row r="115" spans="2:13" s="6" customFormat="1" ht="16.5" thickBot="1" x14ac:dyDescent="0.3">
      <c r="B115" s="33" t="s">
        <v>6</v>
      </c>
      <c r="C115" s="14">
        <f t="shared" ref="C115:H115" si="16">SUM(C112:C114)</f>
        <v>0</v>
      </c>
      <c r="D115" s="14">
        <f t="shared" si="16"/>
        <v>0</v>
      </c>
      <c r="E115" s="14">
        <f t="shared" si="16"/>
        <v>0</v>
      </c>
      <c r="F115" s="14">
        <f t="shared" si="16"/>
        <v>0</v>
      </c>
      <c r="G115" s="14">
        <f t="shared" si="16"/>
        <v>0</v>
      </c>
      <c r="H115" s="34">
        <f t="shared" si="16"/>
        <v>0</v>
      </c>
      <c r="J115" s="60" t="str">
        <f>IF(+ROUND(F119,0)-ROUND(F123,0)=0," ","Bemærk: Budgetomkostningen stemmer ikke med finansieringen i "&amp;+F74&amp;+" - afvigelse på kr ")&amp;+IF(+ROUND(F119,0)-ROUND(F123,0)=0," ",+FIXED(ROUND(F119,0)-ROUND(F123,0),0))</f>
        <v xml:space="preserve">  </v>
      </c>
    </row>
    <row r="116" spans="2:13" s="6" customFormat="1" ht="16.5" thickBot="1" x14ac:dyDescent="0.3">
      <c r="B116" s="24"/>
      <c r="C116" s="10"/>
      <c r="D116" s="11"/>
      <c r="E116" s="11"/>
      <c r="F116" s="11"/>
      <c r="G116" s="11"/>
      <c r="H116" s="35"/>
      <c r="I116" s="19"/>
      <c r="J116" s="60" t="str">
        <f>IF(+ROUND(G119,0)-ROUND(G123,0)=0," ","Bemærk: Budgetomkostningen stemmer ikke med finansieringen i "&amp;+G74&amp;+" - afvigelse på kr ")&amp;+IF(+ROUND(G119,0)-ROUND(G123,0)=0," ",+FIXED(ROUND(G119,0)-ROUND(G123,0),0))</f>
        <v xml:space="preserve">  </v>
      </c>
    </row>
    <row r="117" spans="2:13" s="6" customFormat="1" ht="16.5" customHeight="1" thickTop="1" x14ac:dyDescent="0.2">
      <c r="B117" s="144" t="s">
        <v>32</v>
      </c>
      <c r="C117" s="145"/>
      <c r="D117" s="145"/>
      <c r="E117" s="145"/>
      <c r="F117" s="145"/>
      <c r="G117" s="145"/>
      <c r="H117" s="146"/>
      <c r="I117" s="19"/>
    </row>
    <row r="118" spans="2:13" s="6" customFormat="1" ht="23.25" customHeight="1" x14ac:dyDescent="0.2">
      <c r="B118" s="30"/>
      <c r="C118" s="5" t="str">
        <f t="shared" ref="C118:H118" si="17">+C111</f>
        <v>2021 (kr.)</v>
      </c>
      <c r="D118" s="5" t="str">
        <f t="shared" si="17"/>
        <v>2022 (kr.)</v>
      </c>
      <c r="E118" s="5" t="str">
        <f t="shared" si="17"/>
        <v>2023 (kr.)</v>
      </c>
      <c r="F118" s="5" t="str">
        <f t="shared" si="17"/>
        <v>2024 (kr.)</v>
      </c>
      <c r="G118" s="5" t="str">
        <f t="shared" si="17"/>
        <v>2025 (kr.)</v>
      </c>
      <c r="H118" s="47" t="str">
        <f t="shared" si="17"/>
        <v>I ALT (kr.)</v>
      </c>
      <c r="I118" s="19"/>
    </row>
    <row r="119" spans="2:13" s="6" customFormat="1" ht="23.25" customHeight="1" x14ac:dyDescent="0.2">
      <c r="B119" s="36" t="s">
        <v>33</v>
      </c>
      <c r="C119" s="15">
        <f>ROUND(+C56,0)</f>
        <v>0</v>
      </c>
      <c r="D119" s="15">
        <f>ROUND(+D56,0)</f>
        <v>0</v>
      </c>
      <c r="E119" s="15">
        <f>ROUND(+E56,0)</f>
        <v>0</v>
      </c>
      <c r="F119" s="15">
        <f>ROUND(+F56,0)</f>
        <v>0</v>
      </c>
      <c r="G119" s="15">
        <f>ROUND(+G56,0)</f>
        <v>0</v>
      </c>
      <c r="H119" s="32">
        <f>SUM(C119:G119)</f>
        <v>0</v>
      </c>
      <c r="I119" s="19"/>
    </row>
    <row r="120" spans="2:13" s="6" customFormat="1" x14ac:dyDescent="0.2">
      <c r="B120" s="37"/>
      <c r="C120" s="15"/>
      <c r="D120" s="15"/>
      <c r="E120" s="15"/>
      <c r="F120" s="15"/>
      <c r="G120" s="85"/>
      <c r="H120" s="32"/>
      <c r="I120" s="19"/>
    </row>
    <row r="121" spans="2:13" s="6" customFormat="1" ht="23.25" customHeight="1" x14ac:dyDescent="0.2">
      <c r="B121" s="37" t="s">
        <v>34</v>
      </c>
      <c r="C121" s="15">
        <f>+C106</f>
        <v>0</v>
      </c>
      <c r="D121" s="15">
        <f>+D106</f>
        <v>0</v>
      </c>
      <c r="E121" s="15">
        <f>+E106</f>
        <v>0</v>
      </c>
      <c r="F121" s="15">
        <f>+F106</f>
        <v>0</v>
      </c>
      <c r="G121" s="15">
        <f>+G106</f>
        <v>0</v>
      </c>
      <c r="H121" s="32">
        <f>SUM(C121:G121)</f>
        <v>0</v>
      </c>
      <c r="I121" s="19"/>
    </row>
    <row r="122" spans="2:13" s="6" customFormat="1" ht="15.75" x14ac:dyDescent="0.25">
      <c r="B122" s="37" t="s">
        <v>35</v>
      </c>
      <c r="C122" s="15">
        <f>+C115</f>
        <v>0</v>
      </c>
      <c r="D122" s="15">
        <f>+D115</f>
        <v>0</v>
      </c>
      <c r="E122" s="15">
        <f>+E115</f>
        <v>0</v>
      </c>
      <c r="F122" s="15">
        <f>+F115</f>
        <v>0</v>
      </c>
      <c r="G122" s="15">
        <f>+G115</f>
        <v>0</v>
      </c>
      <c r="H122" s="32">
        <f>SUM(C122:G122)</f>
        <v>0</v>
      </c>
      <c r="I122" s="19"/>
      <c r="J122" s="60"/>
    </row>
    <row r="123" spans="2:13" s="6" customFormat="1" ht="15.75" x14ac:dyDescent="0.25">
      <c r="B123" s="36" t="s">
        <v>36</v>
      </c>
      <c r="C123" s="16">
        <f t="shared" ref="C123:H123" si="18">ROUND(+C121+C122,0)</f>
        <v>0</v>
      </c>
      <c r="D123" s="16">
        <f t="shared" si="18"/>
        <v>0</v>
      </c>
      <c r="E123" s="16">
        <f t="shared" si="18"/>
        <v>0</v>
      </c>
      <c r="F123" s="16">
        <f t="shared" si="18"/>
        <v>0</v>
      </c>
      <c r="G123" s="16">
        <f t="shared" si="18"/>
        <v>0</v>
      </c>
      <c r="H123" s="38">
        <f t="shared" si="18"/>
        <v>0</v>
      </c>
      <c r="I123" s="19"/>
      <c r="J123" s="60"/>
      <c r="K123" s="60"/>
      <c r="L123" s="60"/>
      <c r="M123" s="60"/>
    </row>
    <row r="124" spans="2:13" s="6" customFormat="1" ht="15.75" x14ac:dyDescent="0.25">
      <c r="B124" s="39"/>
      <c r="C124" s="23"/>
      <c r="D124" s="23"/>
      <c r="E124" s="23"/>
      <c r="F124" s="23"/>
      <c r="G124" s="86"/>
      <c r="H124" s="40"/>
      <c r="I124" s="19"/>
      <c r="J124" s="60"/>
    </row>
    <row r="125" spans="2:13" s="6" customFormat="1" ht="16.5" thickBot="1" x14ac:dyDescent="0.3">
      <c r="B125" s="50" t="s">
        <v>37</v>
      </c>
      <c r="C125" s="51">
        <f t="shared" ref="C125:H125" si="19">IF(+C119=0,0,+C115/C119)</f>
        <v>0</v>
      </c>
      <c r="D125" s="51">
        <f t="shared" si="19"/>
        <v>0</v>
      </c>
      <c r="E125" s="51">
        <f t="shared" si="19"/>
        <v>0</v>
      </c>
      <c r="F125" s="51">
        <f t="shared" si="19"/>
        <v>0</v>
      </c>
      <c r="G125" s="51">
        <f t="shared" si="19"/>
        <v>0</v>
      </c>
      <c r="H125" s="62">
        <f t="shared" si="19"/>
        <v>0</v>
      </c>
      <c r="I125" s="19"/>
      <c r="J125" s="60"/>
    </row>
    <row r="126" spans="2:13" ht="13.5" thickBot="1" x14ac:dyDescent="0.25"/>
    <row r="127" spans="2:13" ht="26.25" thickBot="1" x14ac:dyDescent="0.25">
      <c r="B127" s="107" t="s">
        <v>86</v>
      </c>
      <c r="C127" s="108">
        <f>+BUDGET!C65</f>
        <v>0</v>
      </c>
      <c r="D127" s="108">
        <f>+BUDGET!D65</f>
        <v>0</v>
      </c>
      <c r="E127" s="108">
        <f>+BUDGET!E65</f>
        <v>0</v>
      </c>
      <c r="F127" s="108">
        <f>+BUDGET!F65</f>
        <v>0</v>
      </c>
      <c r="G127" s="108">
        <v>0</v>
      </c>
      <c r="H127" s="109">
        <f>+BUDGET!G65</f>
        <v>0</v>
      </c>
    </row>
  </sheetData>
  <protectedRanges>
    <protectedRange password="CF42" sqref="C91:E91 H91 C100:E100 H100 C29:H29 C20:H20 C56:H57 C65:H65" name="TotalA_2"/>
  </protectedRanges>
  <mergeCells count="24">
    <mergeCell ref="B117:H117"/>
    <mergeCell ref="B22:H22"/>
    <mergeCell ref="B23:H23"/>
    <mergeCell ref="B31:H31"/>
    <mergeCell ref="B37:H37"/>
    <mergeCell ref="B43:H43"/>
    <mergeCell ref="B45:H45"/>
    <mergeCell ref="B102:H102"/>
    <mergeCell ref="B104:H104"/>
    <mergeCell ref="B109:H109"/>
    <mergeCell ref="B110:H110"/>
    <mergeCell ref="B79:F79"/>
    <mergeCell ref="B81:F81"/>
    <mergeCell ref="B93:F94"/>
    <mergeCell ref="B59:H59"/>
    <mergeCell ref="B67:H67"/>
    <mergeCell ref="B73:H73"/>
    <mergeCell ref="B46:H46"/>
    <mergeCell ref="B58:H58"/>
    <mergeCell ref="C4:H4"/>
    <mergeCell ref="B7:H7"/>
    <mergeCell ref="B9:H9"/>
    <mergeCell ref="B10:H10"/>
    <mergeCell ref="C5:G5"/>
  </mergeCells>
  <conditionalFormatting sqref="C123">
    <cfRule type="cellIs" dxfId="244" priority="116" stopIfTrue="1" operator="notEqual">
      <formula>+C119</formula>
    </cfRule>
  </conditionalFormatting>
  <conditionalFormatting sqref="C4:H4">
    <cfRule type="expression" dxfId="243" priority="119">
      <formula>$J$4&lt;&gt;""</formula>
    </cfRule>
  </conditionalFormatting>
  <conditionalFormatting sqref="D123">
    <cfRule type="cellIs" dxfId="242" priority="98" stopIfTrue="1" operator="notEqual">
      <formula>+D119</formula>
    </cfRule>
  </conditionalFormatting>
  <conditionalFormatting sqref="E123">
    <cfRule type="cellIs" dxfId="241" priority="97" stopIfTrue="1" operator="notEqual">
      <formula>+E119</formula>
    </cfRule>
  </conditionalFormatting>
  <conditionalFormatting sqref="F123">
    <cfRule type="cellIs" dxfId="240" priority="96" stopIfTrue="1" operator="notEqual">
      <formula>+F119</formula>
    </cfRule>
  </conditionalFormatting>
  <conditionalFormatting sqref="G123">
    <cfRule type="cellIs" dxfId="239" priority="95" stopIfTrue="1" operator="notEqual">
      <formula>+G119</formula>
    </cfRule>
  </conditionalFormatting>
  <conditionalFormatting sqref="H123">
    <cfRule type="cellIs" dxfId="238" priority="94" stopIfTrue="1" operator="notEqual">
      <formula>+H119</formula>
    </cfRule>
  </conditionalFormatting>
  <conditionalFormatting sqref="C5:G5">
    <cfRule type="expression" dxfId="237" priority="78">
      <formula>$I$4&lt;&gt;""</formula>
    </cfRule>
  </conditionalFormatting>
  <conditionalFormatting sqref="C127">
    <cfRule type="expression" dxfId="236" priority="49" stopIfTrue="1">
      <formula>IF(C$56=0,1,0)</formula>
    </cfRule>
  </conditionalFormatting>
  <conditionalFormatting sqref="H127">
    <cfRule type="expression" dxfId="235" priority="34" stopIfTrue="1">
      <formula>IF(H$56=0,1,0)</formula>
    </cfRule>
  </conditionalFormatting>
  <conditionalFormatting sqref="C125">
    <cfRule type="expression" dxfId="234" priority="31" stopIfTrue="1">
      <formula>IF(C$119=0,1,0)</formula>
    </cfRule>
  </conditionalFormatting>
  <conditionalFormatting sqref="H125">
    <cfRule type="expression" dxfId="233" priority="25" stopIfTrue="1">
      <formula>IF(H$119=0,1,0)</formula>
    </cfRule>
  </conditionalFormatting>
  <conditionalFormatting sqref="D127">
    <cfRule type="expression" dxfId="232" priority="22" stopIfTrue="1">
      <formula>IF(D$56=0,1,0)</formula>
    </cfRule>
  </conditionalFormatting>
  <conditionalFormatting sqref="D125">
    <cfRule type="expression" dxfId="231" priority="19" stopIfTrue="1">
      <formula>IF(D$119=0,1,0)</formula>
    </cfRule>
  </conditionalFormatting>
  <conditionalFormatting sqref="E127">
    <cfRule type="expression" dxfId="230" priority="16" stopIfTrue="1">
      <formula>IF(E$56=0,1,0)</formula>
    </cfRule>
  </conditionalFormatting>
  <conditionalFormatting sqref="E125">
    <cfRule type="expression" dxfId="229" priority="13" stopIfTrue="1">
      <formula>IF(E$119=0,1,0)</formula>
    </cfRule>
  </conditionalFormatting>
  <conditionalFormatting sqref="F127">
    <cfRule type="expression" dxfId="228" priority="10" stopIfTrue="1">
      <formula>IF(F$56=0,1,0)</formula>
    </cfRule>
  </conditionalFormatting>
  <conditionalFormatting sqref="F125">
    <cfRule type="expression" dxfId="227" priority="7" stopIfTrue="1">
      <formula>IF(F$119=0,1,0)</formula>
    </cfRule>
  </conditionalFormatting>
  <conditionalFormatting sqref="G127">
    <cfRule type="expression" dxfId="226" priority="4" stopIfTrue="1">
      <formula>IF(G$56=0,1,0)</formula>
    </cfRule>
  </conditionalFormatting>
  <conditionalFormatting sqref="G125">
    <cfRule type="expression" dxfId="225" priority="1" stopIfTrue="1">
      <formula>IF(G$119=0,1,0)</formula>
    </cfRule>
  </conditionalFormatting>
  <pageMargins left="0.7" right="0.7" top="0.75" bottom="0.75" header="0.3" footer="0.3"/>
  <pageSetup paperSize="9" scale="76" fitToHeight="0" orientation="portrait" r:id="rId1"/>
  <rowBreaks count="3" manualBreakCount="3">
    <brk id="42" max="7" man="1"/>
    <brk id="78" max="7" man="1"/>
    <brk id="101" max="7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stopIfTrue="1" operator="between" id="{701FF9CA-EBCF-4E01-A82C-74F504F36CF5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C127</xm:sqref>
        </x14:conditionalFormatting>
        <x14:conditionalFormatting xmlns:xm="http://schemas.microsoft.com/office/excel/2006/main">
          <x14:cfRule type="cellIs" priority="50" stopIfTrue="1" operator="between" id="{850014C2-81A2-4D94-A0FC-D2CE60C1D85B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C127</xm:sqref>
        </x14:conditionalFormatting>
        <x14:conditionalFormatting xmlns:xm="http://schemas.microsoft.com/office/excel/2006/main">
          <x14:cfRule type="cellIs" priority="36" stopIfTrue="1" operator="between" id="{1263EB9C-3C8A-47CF-9999-BAA7828AF9A8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H127</xm:sqref>
        </x14:conditionalFormatting>
        <x14:conditionalFormatting xmlns:xm="http://schemas.microsoft.com/office/excel/2006/main">
          <x14:cfRule type="cellIs" priority="35" stopIfTrue="1" operator="between" id="{09D1FAF3-FDD8-4564-BC5A-B5C1B0C3D0FB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H127</xm:sqref>
        </x14:conditionalFormatting>
        <x14:conditionalFormatting xmlns:xm="http://schemas.microsoft.com/office/excel/2006/main">
          <x14:cfRule type="cellIs" priority="33" stopIfTrue="1" operator="between" id="{4353CE11-E85C-440F-84E2-3BDD2756A2AA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ellIs" priority="32" stopIfTrue="1" operator="between" id="{3394C452-FD99-43C5-A984-4A5970AB4DF0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ellIs" priority="27" stopIfTrue="1" operator="between" id="{2B23AB4E-FBDD-4080-B460-31097EE1ADF2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H125</xm:sqref>
        </x14:conditionalFormatting>
        <x14:conditionalFormatting xmlns:xm="http://schemas.microsoft.com/office/excel/2006/main">
          <x14:cfRule type="cellIs" priority="26" stopIfTrue="1" operator="between" id="{4E4285C4-98CB-4D18-B379-2AC316E0726B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H125</xm:sqref>
        </x14:conditionalFormatting>
        <x14:conditionalFormatting xmlns:xm="http://schemas.microsoft.com/office/excel/2006/main">
          <x14:cfRule type="cellIs" priority="24" stopIfTrue="1" operator="between" id="{D6BB4D0A-C408-4D19-8727-DC1BC37457DD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cellIs" priority="23" stopIfTrue="1" operator="between" id="{802FFF3B-6509-4BCC-800F-305719F58DB4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cellIs" priority="21" stopIfTrue="1" operator="between" id="{67543FD4-80C7-4626-9CDF-8FAAA269BDBE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cellIs" priority="20" stopIfTrue="1" operator="between" id="{52D04214-94F4-49E1-951A-2340DB05D619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cellIs" priority="18" stopIfTrue="1" operator="between" id="{B521BBC8-02B8-4913-80A4-67CDA70B8249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ellIs" priority="17" stopIfTrue="1" operator="between" id="{FC31FBF2-E3B6-4D8C-91B1-6C78F126A73A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ellIs" priority="15" stopIfTrue="1" operator="between" id="{A885D938-962B-4E3C-B97D-2B0FD7D04F26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cellIs" priority="14" stopIfTrue="1" operator="between" id="{2421ECD4-AA44-4E20-84FD-CD1073B90AAD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cellIs" priority="12" stopIfTrue="1" operator="between" id="{6F447459-4F29-4395-89E7-F9CEC7CAA0AF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F127</xm:sqref>
        </x14:conditionalFormatting>
        <x14:conditionalFormatting xmlns:xm="http://schemas.microsoft.com/office/excel/2006/main">
          <x14:cfRule type="cellIs" priority="11" stopIfTrue="1" operator="between" id="{9CDDF603-164E-4C93-9FF1-46731AA91793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F127</xm:sqref>
        </x14:conditionalFormatting>
        <x14:conditionalFormatting xmlns:xm="http://schemas.microsoft.com/office/excel/2006/main">
          <x14:cfRule type="cellIs" priority="9" stopIfTrue="1" operator="between" id="{B25B3B35-EC80-41AD-9D96-885DF511B6A8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F125</xm:sqref>
        </x14:conditionalFormatting>
        <x14:conditionalFormatting xmlns:xm="http://schemas.microsoft.com/office/excel/2006/main">
          <x14:cfRule type="cellIs" priority="8" stopIfTrue="1" operator="between" id="{906974CC-8005-4E83-ACA0-1B3E1E7CAB39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F125</xm:sqref>
        </x14:conditionalFormatting>
        <x14:conditionalFormatting xmlns:xm="http://schemas.microsoft.com/office/excel/2006/main">
          <x14:cfRule type="cellIs" priority="6" stopIfTrue="1" operator="between" id="{ADD86ACC-D987-4C19-9F02-FB56B6FE796C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G127</xm:sqref>
        </x14:conditionalFormatting>
        <x14:conditionalFormatting xmlns:xm="http://schemas.microsoft.com/office/excel/2006/main">
          <x14:cfRule type="cellIs" priority="5" stopIfTrue="1" operator="between" id="{B911007C-9219-4E03-BCCC-DF64742F4D02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G127</xm:sqref>
        </x14:conditionalFormatting>
        <x14:conditionalFormatting xmlns:xm="http://schemas.microsoft.com/office/excel/2006/main">
          <x14:cfRule type="cellIs" priority="3" stopIfTrue="1" operator="between" id="{09C438DB-DF1A-4C0D-BC28-752017CB4188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G125</xm:sqref>
        </x14:conditionalFormatting>
        <x14:conditionalFormatting xmlns:xm="http://schemas.microsoft.com/office/excel/2006/main">
          <x14:cfRule type="cellIs" priority="2" stopIfTrue="1" operator="between" id="{FA8A4F9B-534C-4568-B27F-216507C3F94D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G125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S127"/>
  <sheetViews>
    <sheetView topLeftCell="A91" workbookViewId="0">
      <selection activeCell="J118" sqref="J118"/>
    </sheetView>
  </sheetViews>
  <sheetFormatPr defaultRowHeight="12.75" x14ac:dyDescent="0.2"/>
  <cols>
    <col min="2" max="2" width="36.5703125" customWidth="1"/>
    <col min="3" max="5" width="11.85546875" bestFit="1" customWidth="1"/>
    <col min="6" max="7" width="11.85546875" customWidth="1"/>
    <col min="8" max="8" width="11.85546875" bestFit="1" customWidth="1"/>
    <col min="10" max="10" width="22.42578125" bestFit="1" customWidth="1"/>
  </cols>
  <sheetData>
    <row r="2" spans="2:19" ht="15.75" x14ac:dyDescent="0.25">
      <c r="B2" s="7" t="str">
        <f>+"UDDANNELSESPULJE "&amp;+RN!D18</f>
        <v>UDDANNELSESPULJE 2021</v>
      </c>
      <c r="C2" s="3"/>
      <c r="D2" s="3"/>
      <c r="E2" s="3"/>
      <c r="F2" s="3"/>
      <c r="G2" s="3"/>
      <c r="H2" s="3"/>
    </row>
    <row r="3" spans="2:19" ht="15.75" x14ac:dyDescent="0.25">
      <c r="B3" s="7"/>
      <c r="C3" s="3"/>
      <c r="D3" s="3"/>
      <c r="E3" s="3"/>
      <c r="F3" s="3"/>
      <c r="G3" s="3"/>
      <c r="H3" s="3"/>
    </row>
    <row r="4" spans="2:19" ht="15" x14ac:dyDescent="0.25">
      <c r="B4" s="1" t="s">
        <v>12</v>
      </c>
      <c r="C4" s="140">
        <f>+BUDGET!C4</f>
        <v>0</v>
      </c>
      <c r="D4" s="140"/>
      <c r="E4" s="140"/>
      <c r="F4" s="140"/>
      <c r="G4" s="140"/>
      <c r="H4" s="140"/>
      <c r="J4" s="56"/>
      <c r="S4" s="55"/>
    </row>
    <row r="5" spans="2:19" ht="15" x14ac:dyDescent="0.25">
      <c r="B5" s="1" t="s">
        <v>85</v>
      </c>
      <c r="C5" s="140">
        <f>+BUDGET!C5</f>
        <v>0</v>
      </c>
      <c r="D5" s="140"/>
      <c r="E5" s="140"/>
      <c r="F5" s="140"/>
      <c r="G5" s="140"/>
      <c r="H5" s="2"/>
    </row>
    <row r="6" spans="2:19" ht="15.75" thickBot="1" x14ac:dyDescent="0.3">
      <c r="B6" s="1"/>
      <c r="C6" s="1"/>
      <c r="D6" s="2"/>
      <c r="E6" s="2"/>
      <c r="F6" s="2"/>
      <c r="G6" s="2"/>
      <c r="H6" s="2"/>
    </row>
    <row r="7" spans="2:19" ht="16.5" thickBot="1" x14ac:dyDescent="0.25">
      <c r="B7" s="141" t="str">
        <f>+"REGNSKABSOPLYSNINGER "&amp;+RN!G18</f>
        <v>REGNSKABSOPLYSNINGER 2024</v>
      </c>
      <c r="C7" s="142"/>
      <c r="D7" s="142"/>
      <c r="E7" s="142"/>
      <c r="F7" s="142"/>
      <c r="G7" s="142"/>
      <c r="H7" s="143"/>
    </row>
    <row r="8" spans="2:19" ht="15.75" thickBot="1" x14ac:dyDescent="0.3">
      <c r="B8" s="76"/>
      <c r="C8" s="77"/>
      <c r="D8" s="78"/>
      <c r="E8" s="78"/>
      <c r="F8" s="78"/>
      <c r="G8" s="78"/>
      <c r="H8" s="79"/>
    </row>
    <row r="9" spans="2:19" s="6" customFormat="1" ht="25.5" customHeight="1" x14ac:dyDescent="0.2">
      <c r="B9" s="134" t="s">
        <v>46</v>
      </c>
      <c r="C9" s="135"/>
      <c r="D9" s="135"/>
      <c r="E9" s="135"/>
      <c r="F9" s="135"/>
      <c r="G9" s="135"/>
      <c r="H9" s="136"/>
      <c r="K9" s="8"/>
    </row>
    <row r="10" spans="2:19" s="6" customFormat="1" ht="30.75" customHeight="1" x14ac:dyDescent="0.2">
      <c r="B10" s="137" t="s">
        <v>47</v>
      </c>
      <c r="C10" s="138"/>
      <c r="D10" s="138"/>
      <c r="E10" s="138"/>
      <c r="F10" s="138"/>
      <c r="G10" s="138"/>
      <c r="H10" s="139"/>
    </row>
    <row r="11" spans="2:19" x14ac:dyDescent="0.2">
      <c r="B11" s="30" t="s">
        <v>42</v>
      </c>
      <c r="C11" s="4" t="str">
        <f>+RN!D18&amp;+" (kr.)"</f>
        <v>2021 (kr.)</v>
      </c>
      <c r="D11" s="4" t="str">
        <f>+RN!E18&amp;+" (kr.)"</f>
        <v>2022 (kr.)</v>
      </c>
      <c r="E11" s="4" t="str">
        <f>+RN!F18&amp;+" (kr.)"</f>
        <v>2023 (kr.)</v>
      </c>
      <c r="F11" s="4" t="str">
        <f>+RN!G18&amp;+" (kr.)"</f>
        <v>2024 (kr.)</v>
      </c>
      <c r="G11" s="4" t="str">
        <f>+RN!H18&amp;+" (kr.)"</f>
        <v>2025 (kr.)</v>
      </c>
      <c r="H11" s="27" t="s">
        <v>2</v>
      </c>
    </row>
    <row r="12" spans="2:19" s="6" customFormat="1" ht="33.75" customHeight="1" x14ac:dyDescent="0.2">
      <c r="B12" s="31" t="s">
        <v>25</v>
      </c>
      <c r="C12" s="15">
        <f>+REGNSKAB_2023!C12</f>
        <v>0</v>
      </c>
      <c r="D12" s="15">
        <f>+REGNSKAB_2023!D12</f>
        <v>0</v>
      </c>
      <c r="E12" s="15">
        <f>+REGNSKAB_2023!E12</f>
        <v>0</v>
      </c>
      <c r="F12" s="12">
        <v>0</v>
      </c>
      <c r="G12" s="15">
        <v>0</v>
      </c>
      <c r="H12" s="38">
        <f t="shared" ref="H12:H19" si="0">SUM(C12:G12)</f>
        <v>0</v>
      </c>
      <c r="K12" s="8"/>
    </row>
    <row r="13" spans="2:19" s="6" customFormat="1" ht="33.75" customHeight="1" x14ac:dyDescent="0.2">
      <c r="B13" s="31" t="s">
        <v>26</v>
      </c>
      <c r="C13" s="15">
        <f>+REGNSKAB_2023!C13</f>
        <v>0</v>
      </c>
      <c r="D13" s="15">
        <f>+REGNSKAB_2023!D13</f>
        <v>0</v>
      </c>
      <c r="E13" s="15">
        <f>+REGNSKAB_2023!E13</f>
        <v>0</v>
      </c>
      <c r="F13" s="12">
        <v>0</v>
      </c>
      <c r="G13" s="15">
        <v>0</v>
      </c>
      <c r="H13" s="38">
        <f t="shared" si="0"/>
        <v>0</v>
      </c>
    </row>
    <row r="14" spans="2:19" s="6" customFormat="1" ht="33" customHeight="1" x14ac:dyDescent="0.2">
      <c r="B14" s="31" t="s">
        <v>27</v>
      </c>
      <c r="C14" s="15">
        <f>+REGNSKAB_2023!C14</f>
        <v>0</v>
      </c>
      <c r="D14" s="15">
        <f>+REGNSKAB_2023!D14</f>
        <v>0</v>
      </c>
      <c r="E14" s="15">
        <f>+REGNSKAB_2023!E14</f>
        <v>0</v>
      </c>
      <c r="F14" s="12">
        <v>0</v>
      </c>
      <c r="G14" s="15">
        <v>0</v>
      </c>
      <c r="H14" s="38">
        <f t="shared" si="0"/>
        <v>0</v>
      </c>
    </row>
    <row r="15" spans="2:19" s="6" customFormat="1" ht="33.75" customHeight="1" x14ac:dyDescent="0.2">
      <c r="B15" s="31" t="s">
        <v>13</v>
      </c>
      <c r="C15" s="15">
        <f>+REGNSKAB_2023!C15</f>
        <v>0</v>
      </c>
      <c r="D15" s="15">
        <f>+REGNSKAB_2023!D15</f>
        <v>0</v>
      </c>
      <c r="E15" s="15">
        <f>+REGNSKAB_2023!E15</f>
        <v>0</v>
      </c>
      <c r="F15" s="12">
        <v>0</v>
      </c>
      <c r="G15" s="15">
        <v>0</v>
      </c>
      <c r="H15" s="38">
        <f t="shared" si="0"/>
        <v>0</v>
      </c>
    </row>
    <row r="16" spans="2:19" s="6" customFormat="1" ht="33.75" customHeight="1" x14ac:dyDescent="0.2">
      <c r="B16" s="31" t="s">
        <v>3</v>
      </c>
      <c r="C16" s="15">
        <f>+REGNSKAB_2023!C16</f>
        <v>0</v>
      </c>
      <c r="D16" s="15">
        <f>+REGNSKAB_2023!D16</f>
        <v>0</v>
      </c>
      <c r="E16" s="15">
        <f>+REGNSKAB_2023!E16</f>
        <v>0</v>
      </c>
      <c r="F16" s="12">
        <v>0</v>
      </c>
      <c r="G16" s="15">
        <v>0</v>
      </c>
      <c r="H16" s="38">
        <f t="shared" si="0"/>
        <v>0</v>
      </c>
    </row>
    <row r="17" spans="2:8" s="6" customFormat="1" ht="33.75" customHeight="1" x14ac:dyDescent="0.2">
      <c r="B17" s="31" t="s">
        <v>4</v>
      </c>
      <c r="C17" s="15">
        <f>+REGNSKAB_2023!C17</f>
        <v>0</v>
      </c>
      <c r="D17" s="15">
        <f>+REGNSKAB_2023!D17</f>
        <v>0</v>
      </c>
      <c r="E17" s="15">
        <f>+REGNSKAB_2023!E17</f>
        <v>0</v>
      </c>
      <c r="F17" s="12">
        <v>0</v>
      </c>
      <c r="G17" s="15">
        <v>0</v>
      </c>
      <c r="H17" s="38">
        <f t="shared" si="0"/>
        <v>0</v>
      </c>
    </row>
    <row r="18" spans="2:8" s="6" customFormat="1" ht="33.75" customHeight="1" x14ac:dyDescent="0.2">
      <c r="B18" s="31" t="s">
        <v>5</v>
      </c>
      <c r="C18" s="15">
        <f>+REGNSKAB_2023!C18</f>
        <v>0</v>
      </c>
      <c r="D18" s="15">
        <f>+REGNSKAB_2023!D18</f>
        <v>0</v>
      </c>
      <c r="E18" s="15">
        <f>+REGNSKAB_2023!E18</f>
        <v>0</v>
      </c>
      <c r="F18" s="12">
        <v>0</v>
      </c>
      <c r="G18" s="15">
        <v>0</v>
      </c>
      <c r="H18" s="38">
        <f t="shared" si="0"/>
        <v>0</v>
      </c>
    </row>
    <row r="19" spans="2:8" s="6" customFormat="1" ht="33.75" customHeight="1" x14ac:dyDescent="0.2">
      <c r="B19" s="41" t="s">
        <v>16</v>
      </c>
      <c r="C19" s="15">
        <f>+C29</f>
        <v>0</v>
      </c>
      <c r="D19" s="15">
        <f>+D29</f>
        <v>0</v>
      </c>
      <c r="E19" s="15">
        <f>+E29</f>
        <v>0</v>
      </c>
      <c r="F19" s="15">
        <f>+F29</f>
        <v>0</v>
      </c>
      <c r="G19" s="15">
        <f>+G29</f>
        <v>0</v>
      </c>
      <c r="H19" s="38">
        <f t="shared" si="0"/>
        <v>0</v>
      </c>
    </row>
    <row r="20" spans="2:8" s="6" customFormat="1" ht="22.5" customHeight="1" thickBot="1" x14ac:dyDescent="0.25">
      <c r="B20" s="74" t="s">
        <v>6</v>
      </c>
      <c r="C20" s="14">
        <f t="shared" ref="C20:H20" si="1">SUM(C12:C19)</f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34">
        <f t="shared" si="1"/>
        <v>0</v>
      </c>
    </row>
    <row r="21" spans="2:8" ht="15.75" thickBot="1" x14ac:dyDescent="0.3">
      <c r="B21" s="76"/>
      <c r="C21" s="77"/>
      <c r="D21" s="78"/>
      <c r="E21" s="78"/>
      <c r="F21" s="78"/>
      <c r="G21" s="78"/>
      <c r="H21" s="79"/>
    </row>
    <row r="22" spans="2:8" s="6" customFormat="1" ht="15.75" customHeight="1" x14ac:dyDescent="0.2">
      <c r="B22" s="134" t="s">
        <v>44</v>
      </c>
      <c r="C22" s="135"/>
      <c r="D22" s="135"/>
      <c r="E22" s="135"/>
      <c r="F22" s="135"/>
      <c r="G22" s="135"/>
      <c r="H22" s="136"/>
    </row>
    <row r="23" spans="2:8" s="6" customFormat="1" ht="12.75" customHeight="1" x14ac:dyDescent="0.2">
      <c r="B23" s="137" t="s">
        <v>43</v>
      </c>
      <c r="C23" s="147"/>
      <c r="D23" s="147"/>
      <c r="E23" s="147"/>
      <c r="F23" s="147"/>
      <c r="G23" s="147"/>
      <c r="H23" s="148"/>
    </row>
    <row r="24" spans="2:8" s="6" customFormat="1" x14ac:dyDescent="0.2">
      <c r="B24" s="46"/>
      <c r="C24" s="4" t="str">
        <f t="shared" ref="C24:H24" si="2">+C11</f>
        <v>2021 (kr.)</v>
      </c>
      <c r="D24" s="4" t="str">
        <f t="shared" si="2"/>
        <v>2022 (kr.)</v>
      </c>
      <c r="E24" s="4" t="str">
        <f t="shared" si="2"/>
        <v>2023 (kr.)</v>
      </c>
      <c r="F24" s="4" t="str">
        <f t="shared" si="2"/>
        <v>2024 (kr.)</v>
      </c>
      <c r="G24" s="4" t="str">
        <f t="shared" si="2"/>
        <v>2025 (kr.)</v>
      </c>
      <c r="H24" s="47" t="str">
        <f t="shared" si="2"/>
        <v>I ALT (kr.)</v>
      </c>
    </row>
    <row r="25" spans="2:8" s="6" customFormat="1" ht="23.25" customHeight="1" x14ac:dyDescent="0.2">
      <c r="B25" s="52" t="s">
        <v>19</v>
      </c>
      <c r="C25" s="15">
        <f>+REGNSKAB_2023!C25</f>
        <v>0</v>
      </c>
      <c r="D25" s="15">
        <f>+REGNSKAB_2023!D25</f>
        <v>0</v>
      </c>
      <c r="E25" s="15">
        <f>+REGNSKAB_2023!E25</f>
        <v>0</v>
      </c>
      <c r="F25" s="12">
        <v>0</v>
      </c>
      <c r="G25" s="15">
        <v>0</v>
      </c>
      <c r="H25" s="38">
        <f>SUM(C25:G25)</f>
        <v>0</v>
      </c>
    </row>
    <row r="26" spans="2:8" s="6" customFormat="1" ht="23.25" customHeight="1" x14ac:dyDescent="0.2">
      <c r="B26" s="52" t="s">
        <v>20</v>
      </c>
      <c r="C26" s="15">
        <f>+REGNSKAB_2023!C26</f>
        <v>0</v>
      </c>
      <c r="D26" s="15">
        <f>+REGNSKAB_2023!D26</f>
        <v>0</v>
      </c>
      <c r="E26" s="15">
        <f>+REGNSKAB_2023!E26</f>
        <v>0</v>
      </c>
      <c r="F26" s="12">
        <v>0</v>
      </c>
      <c r="G26" s="15">
        <v>0</v>
      </c>
      <c r="H26" s="38">
        <f>SUM(C26:G26)</f>
        <v>0</v>
      </c>
    </row>
    <row r="27" spans="2:8" s="6" customFormat="1" ht="23.25" customHeight="1" x14ac:dyDescent="0.2">
      <c r="B27" s="52" t="s">
        <v>21</v>
      </c>
      <c r="C27" s="15">
        <f>+REGNSKAB_2023!C27</f>
        <v>0</v>
      </c>
      <c r="D27" s="15">
        <f>+REGNSKAB_2023!D27</f>
        <v>0</v>
      </c>
      <c r="E27" s="15">
        <f>+REGNSKAB_2023!E27</f>
        <v>0</v>
      </c>
      <c r="F27" s="12">
        <v>0</v>
      </c>
      <c r="G27" s="15">
        <v>0</v>
      </c>
      <c r="H27" s="38">
        <f>SUM(C27:G27)</f>
        <v>0</v>
      </c>
    </row>
    <row r="28" spans="2:8" s="6" customFormat="1" ht="23.25" customHeight="1" x14ac:dyDescent="0.2">
      <c r="B28" s="52" t="s">
        <v>22</v>
      </c>
      <c r="C28" s="15">
        <f>+REGNSKAB_2023!C28</f>
        <v>0</v>
      </c>
      <c r="D28" s="15">
        <f>+REGNSKAB_2023!D28</f>
        <v>0</v>
      </c>
      <c r="E28" s="15">
        <f>+REGNSKAB_2023!E28</f>
        <v>0</v>
      </c>
      <c r="F28" s="12">
        <v>0</v>
      </c>
      <c r="G28" s="15">
        <v>0</v>
      </c>
      <c r="H28" s="38">
        <f>SUM(C28:G28)</f>
        <v>0</v>
      </c>
    </row>
    <row r="29" spans="2:8" s="6" customFormat="1" ht="22.5" customHeight="1" thickBot="1" x14ac:dyDescent="0.25">
      <c r="B29" s="74" t="s">
        <v>6</v>
      </c>
      <c r="C29" s="14">
        <f t="shared" ref="C29:H29" si="3">SUM(C25:C28)</f>
        <v>0</v>
      </c>
      <c r="D29" s="14">
        <f t="shared" si="3"/>
        <v>0</v>
      </c>
      <c r="E29" s="14">
        <f t="shared" si="3"/>
        <v>0</v>
      </c>
      <c r="F29" s="14">
        <f t="shared" si="3"/>
        <v>0</v>
      </c>
      <c r="G29" s="14">
        <f t="shared" si="3"/>
        <v>0</v>
      </c>
      <c r="H29" s="75">
        <f t="shared" si="3"/>
        <v>0</v>
      </c>
    </row>
    <row r="30" spans="2:8" ht="15.75" thickBot="1" x14ac:dyDescent="0.3">
      <c r="B30" s="76"/>
      <c r="C30" s="77"/>
      <c r="D30" s="78"/>
      <c r="E30" s="78"/>
      <c r="F30" s="78"/>
      <c r="G30" s="78"/>
      <c r="H30" s="79"/>
    </row>
    <row r="31" spans="2:8" s="6" customFormat="1" ht="15.75" x14ac:dyDescent="0.2">
      <c r="B31" s="134" t="s">
        <v>45</v>
      </c>
      <c r="C31" s="135"/>
      <c r="D31" s="135"/>
      <c r="E31" s="135"/>
      <c r="F31" s="135"/>
      <c r="G31" s="135"/>
      <c r="H31" s="136"/>
    </row>
    <row r="32" spans="2:8" s="6" customFormat="1" x14ac:dyDescent="0.2">
      <c r="B32" s="30"/>
      <c r="C32" s="20" t="str">
        <f>+RN!D18&amp;+" (timer)"</f>
        <v>2021 (timer)</v>
      </c>
      <c r="D32" s="20" t="str">
        <f>+RN!E18&amp;+" (timer)"</f>
        <v>2022 (timer)</v>
      </c>
      <c r="E32" s="20" t="str">
        <f>+RN!F18&amp;+" (timer)"</f>
        <v>2023 (timer)</v>
      </c>
      <c r="F32" s="20" t="str">
        <f>+RN!G18&amp;+" (timer)"</f>
        <v>2024 (timer)</v>
      </c>
      <c r="G32" s="20" t="str">
        <f>+RN!H18&amp;+" (timer)"</f>
        <v>2025 (timer)</v>
      </c>
      <c r="H32" s="49" t="s">
        <v>24</v>
      </c>
    </row>
    <row r="33" spans="2:11" s="6" customFormat="1" ht="23.25" customHeight="1" x14ac:dyDescent="0.2">
      <c r="B33" s="99" t="s">
        <v>28</v>
      </c>
      <c r="C33" s="15">
        <f>+REGNSKAB_2023!C33</f>
        <v>0</v>
      </c>
      <c r="D33" s="15">
        <f>+REGNSKAB_2023!D33</f>
        <v>0</v>
      </c>
      <c r="E33" s="15">
        <f>+REGNSKAB_2023!E33</f>
        <v>0</v>
      </c>
      <c r="F33" s="98">
        <v>0</v>
      </c>
      <c r="G33" s="15">
        <v>0</v>
      </c>
      <c r="H33" s="38">
        <f>SUM(C33:G33)</f>
        <v>0</v>
      </c>
    </row>
    <row r="34" spans="2:11" s="6" customFormat="1" ht="23.25" customHeight="1" x14ac:dyDescent="0.2">
      <c r="B34" s="99" t="s">
        <v>29</v>
      </c>
      <c r="C34" s="15">
        <f>+REGNSKAB_2023!C34</f>
        <v>0</v>
      </c>
      <c r="D34" s="15">
        <f>+REGNSKAB_2023!D34</f>
        <v>0</v>
      </c>
      <c r="E34" s="15">
        <f>+REGNSKAB_2023!E34</f>
        <v>0</v>
      </c>
      <c r="F34" s="98">
        <v>0</v>
      </c>
      <c r="G34" s="15">
        <v>0</v>
      </c>
      <c r="H34" s="38">
        <f>SUM(C34:G34)</f>
        <v>0</v>
      </c>
    </row>
    <row r="35" spans="2:11" s="6" customFormat="1" ht="23.25" customHeight="1" thickBot="1" x14ac:dyDescent="0.25">
      <c r="B35" s="74" t="s">
        <v>30</v>
      </c>
      <c r="C35" s="14">
        <f t="shared" ref="C35:H35" si="4">+C33+C34</f>
        <v>0</v>
      </c>
      <c r="D35" s="14">
        <f t="shared" si="4"/>
        <v>0</v>
      </c>
      <c r="E35" s="14">
        <f t="shared" si="4"/>
        <v>0</v>
      </c>
      <c r="F35" s="14">
        <f t="shared" si="4"/>
        <v>0</v>
      </c>
      <c r="G35" s="14">
        <f t="shared" si="4"/>
        <v>0</v>
      </c>
      <c r="H35" s="75">
        <f t="shared" si="4"/>
        <v>0</v>
      </c>
    </row>
    <row r="36" spans="2:11" ht="15.75" thickBot="1" x14ac:dyDescent="0.3">
      <c r="B36" s="76"/>
      <c r="C36" s="77"/>
      <c r="D36" s="78"/>
      <c r="E36" s="78"/>
      <c r="F36" s="78"/>
      <c r="G36" s="78"/>
      <c r="H36" s="79"/>
    </row>
    <row r="37" spans="2:11" s="6" customFormat="1" ht="15.75" customHeight="1" x14ac:dyDescent="0.2">
      <c r="B37" s="134" t="s">
        <v>62</v>
      </c>
      <c r="C37" s="135"/>
      <c r="D37" s="135"/>
      <c r="E37" s="135"/>
      <c r="F37" s="135"/>
      <c r="G37" s="135"/>
      <c r="H37" s="136"/>
    </row>
    <row r="38" spans="2:11" s="6" customFormat="1" x14ac:dyDescent="0.2">
      <c r="B38" s="30"/>
      <c r="C38" s="20">
        <f>+RN!D18</f>
        <v>2021</v>
      </c>
      <c r="D38" s="20">
        <f>+RN!E18</f>
        <v>2022</v>
      </c>
      <c r="E38" s="20">
        <f>+RN!F18</f>
        <v>2023</v>
      </c>
      <c r="F38" s="20">
        <f>+RN!G18</f>
        <v>2024</v>
      </c>
      <c r="G38" s="20">
        <f>+RN!H18</f>
        <v>2025</v>
      </c>
      <c r="H38" s="49" t="s">
        <v>6</v>
      </c>
    </row>
    <row r="39" spans="2:11" s="6" customFormat="1" ht="23.25" customHeight="1" x14ac:dyDescent="0.2">
      <c r="B39" s="41" t="s">
        <v>39</v>
      </c>
      <c r="C39" s="15">
        <f t="shared" ref="C39:H40" si="5">IF(C12&lt;&gt;0,+C12/C33,0)</f>
        <v>0</v>
      </c>
      <c r="D39" s="15">
        <f t="shared" si="5"/>
        <v>0</v>
      </c>
      <c r="E39" s="15">
        <f t="shared" si="5"/>
        <v>0</v>
      </c>
      <c r="F39" s="15">
        <f t="shared" si="5"/>
        <v>0</v>
      </c>
      <c r="G39" s="15">
        <f t="shared" si="5"/>
        <v>0</v>
      </c>
      <c r="H39" s="32">
        <f t="shared" si="5"/>
        <v>0</v>
      </c>
    </row>
    <row r="40" spans="2:11" s="6" customFormat="1" ht="23.25" customHeight="1" thickBot="1" x14ac:dyDescent="0.25">
      <c r="B40" s="57" t="s">
        <v>40</v>
      </c>
      <c r="C40" s="58">
        <f t="shared" si="5"/>
        <v>0</v>
      </c>
      <c r="D40" s="58">
        <f t="shared" si="5"/>
        <v>0</v>
      </c>
      <c r="E40" s="58">
        <f t="shared" si="5"/>
        <v>0</v>
      </c>
      <c r="F40" s="58">
        <f t="shared" si="5"/>
        <v>0</v>
      </c>
      <c r="G40" s="58">
        <f t="shared" si="5"/>
        <v>0</v>
      </c>
      <c r="H40" s="59">
        <f t="shared" si="5"/>
        <v>0</v>
      </c>
    </row>
    <row r="41" spans="2:11" ht="15" x14ac:dyDescent="0.25">
      <c r="B41" s="1"/>
      <c r="C41" s="1"/>
      <c r="D41" s="2"/>
      <c r="E41" s="2"/>
      <c r="F41" s="2"/>
      <c r="G41" s="2"/>
      <c r="H41" s="2"/>
    </row>
    <row r="42" spans="2:11" ht="15.75" thickBot="1" x14ac:dyDescent="0.3">
      <c r="B42" s="1"/>
      <c r="C42" s="1"/>
      <c r="D42" s="2"/>
      <c r="E42" s="2"/>
      <c r="F42" s="2"/>
      <c r="G42" s="2"/>
      <c r="H42" s="2"/>
    </row>
    <row r="43" spans="2:11" ht="16.5" thickBot="1" x14ac:dyDescent="0.25">
      <c r="B43" s="141" t="str">
        <f>+"KORRIGERET BUDGET "&amp;+RN!G18&amp;+" - "&amp;+RN!H18</f>
        <v>KORRIGERET BUDGET 2024 - 2025</v>
      </c>
      <c r="C43" s="142"/>
      <c r="D43" s="142"/>
      <c r="E43" s="142"/>
      <c r="F43" s="142"/>
      <c r="G43" s="142"/>
      <c r="H43" s="143"/>
    </row>
    <row r="44" spans="2:11" ht="15.75" thickBot="1" x14ac:dyDescent="0.3">
      <c r="B44" s="76"/>
      <c r="C44" s="77"/>
      <c r="D44" s="78"/>
      <c r="E44" s="78"/>
      <c r="F44" s="78"/>
      <c r="G44" s="78"/>
      <c r="H44" s="79"/>
    </row>
    <row r="45" spans="2:11" s="6" customFormat="1" ht="25.5" customHeight="1" thickBot="1" x14ac:dyDescent="0.25">
      <c r="B45" s="134" t="s">
        <v>84</v>
      </c>
      <c r="C45" s="135"/>
      <c r="D45" s="135"/>
      <c r="E45" s="135"/>
      <c r="F45" s="135"/>
      <c r="G45" s="135"/>
      <c r="H45" s="136"/>
    </row>
    <row r="46" spans="2:11" s="6" customFormat="1" ht="30.75" customHeight="1" thickBot="1" x14ac:dyDescent="0.25">
      <c r="B46" s="137" t="str">
        <f>+BUDGET!B8</f>
        <v>(Herunder angives projektets samlede budget opgjort på kalenderår. Her skal alt medregnes både egenfinansiering (min. 30%) samt støttekroner fra Region Nordjylland)</v>
      </c>
      <c r="C46" s="138"/>
      <c r="D46" s="138"/>
      <c r="E46" s="138"/>
      <c r="F46" s="138"/>
      <c r="G46" s="138"/>
      <c r="H46" s="139"/>
      <c r="J46" s="95" t="s">
        <v>64</v>
      </c>
    </row>
    <row r="47" spans="2:11" s="6" customFormat="1" ht="13.5" thickBot="1" x14ac:dyDescent="0.25">
      <c r="B47" s="30" t="s">
        <v>65</v>
      </c>
      <c r="C47" s="4" t="str">
        <f>+C11</f>
        <v>2021 (kr.)</v>
      </c>
      <c r="D47" s="4" t="str">
        <f>+D11</f>
        <v>2022 (kr.)</v>
      </c>
      <c r="E47" s="4" t="str">
        <f>+E11</f>
        <v>2023 (kr.)</v>
      </c>
      <c r="F47" s="4" t="str">
        <f>+F11</f>
        <v>2024 (kr.)</v>
      </c>
      <c r="G47" s="4" t="str">
        <f>+G11</f>
        <v>2025 (kr.)</v>
      </c>
      <c r="H47" s="27" t="s">
        <v>2</v>
      </c>
    </row>
    <row r="48" spans="2:11" s="6" customFormat="1" ht="33.75" customHeight="1" x14ac:dyDescent="0.2">
      <c r="B48" s="31" t="s">
        <v>25</v>
      </c>
      <c r="C48" s="15">
        <f>+REGNSKAB_2023!C48</f>
        <v>0</v>
      </c>
      <c r="D48" s="15">
        <f>+REGNSKAB_2023!D48</f>
        <v>0</v>
      </c>
      <c r="E48" s="15">
        <f>+REGNSKAB_2023!E48</f>
        <v>0</v>
      </c>
      <c r="F48" s="15">
        <f t="shared" ref="F48:F54" si="6">+F12</f>
        <v>0</v>
      </c>
      <c r="G48" s="12">
        <v>0</v>
      </c>
      <c r="H48" s="38">
        <f t="shared" ref="H48:H55" si="7">SUM(C48:G48)</f>
        <v>0</v>
      </c>
      <c r="J48" s="92">
        <f>+BUDGET!G10</f>
        <v>0</v>
      </c>
      <c r="K48" s="8"/>
    </row>
    <row r="49" spans="2:10" s="6" customFormat="1" ht="33.75" customHeight="1" x14ac:dyDescent="0.2">
      <c r="B49" s="31" t="s">
        <v>26</v>
      </c>
      <c r="C49" s="15">
        <f>+REGNSKAB_2023!C49</f>
        <v>0</v>
      </c>
      <c r="D49" s="15">
        <f>+REGNSKAB_2023!D49</f>
        <v>0</v>
      </c>
      <c r="E49" s="15">
        <f>+REGNSKAB_2023!E49</f>
        <v>0</v>
      </c>
      <c r="F49" s="15">
        <f t="shared" si="6"/>
        <v>0</v>
      </c>
      <c r="G49" s="12">
        <v>0</v>
      </c>
      <c r="H49" s="38">
        <f t="shared" si="7"/>
        <v>0</v>
      </c>
      <c r="J49" s="93">
        <f>+BUDGET!G11</f>
        <v>0</v>
      </c>
    </row>
    <row r="50" spans="2:10" s="6" customFormat="1" ht="33" customHeight="1" x14ac:dyDescent="0.2">
      <c r="B50" s="31" t="s">
        <v>27</v>
      </c>
      <c r="C50" s="15">
        <f>+REGNSKAB_2023!C50</f>
        <v>0</v>
      </c>
      <c r="D50" s="15">
        <f>+REGNSKAB_2023!D50</f>
        <v>0</v>
      </c>
      <c r="E50" s="15">
        <f>+REGNSKAB_2023!E50</f>
        <v>0</v>
      </c>
      <c r="F50" s="15">
        <f t="shared" si="6"/>
        <v>0</v>
      </c>
      <c r="G50" s="12">
        <v>0</v>
      </c>
      <c r="H50" s="38">
        <f t="shared" si="7"/>
        <v>0</v>
      </c>
      <c r="J50" s="93">
        <f>+BUDGET!G12</f>
        <v>0</v>
      </c>
    </row>
    <row r="51" spans="2:10" s="6" customFormat="1" ht="33.75" customHeight="1" x14ac:dyDescent="0.2">
      <c r="B51" s="31" t="s">
        <v>13</v>
      </c>
      <c r="C51" s="15">
        <f>+REGNSKAB_2023!C51</f>
        <v>0</v>
      </c>
      <c r="D51" s="15">
        <f>+REGNSKAB_2023!D51</f>
        <v>0</v>
      </c>
      <c r="E51" s="15">
        <f>+REGNSKAB_2023!E51</f>
        <v>0</v>
      </c>
      <c r="F51" s="15">
        <f t="shared" si="6"/>
        <v>0</v>
      </c>
      <c r="G51" s="12">
        <v>0</v>
      </c>
      <c r="H51" s="38">
        <f t="shared" si="7"/>
        <v>0</v>
      </c>
      <c r="J51" s="93">
        <f>+BUDGET!G13</f>
        <v>0</v>
      </c>
    </row>
    <row r="52" spans="2:10" s="6" customFormat="1" ht="33.75" customHeight="1" x14ac:dyDescent="0.2">
      <c r="B52" s="31" t="s">
        <v>3</v>
      </c>
      <c r="C52" s="15">
        <f>+REGNSKAB_2023!C52</f>
        <v>0</v>
      </c>
      <c r="D52" s="15">
        <f>+REGNSKAB_2023!D52</f>
        <v>0</v>
      </c>
      <c r="E52" s="15">
        <f>+REGNSKAB_2023!E52</f>
        <v>0</v>
      </c>
      <c r="F52" s="15">
        <f t="shared" si="6"/>
        <v>0</v>
      </c>
      <c r="G52" s="12">
        <v>0</v>
      </c>
      <c r="H52" s="38">
        <f t="shared" si="7"/>
        <v>0</v>
      </c>
      <c r="J52" s="93">
        <f>+BUDGET!G14</f>
        <v>0</v>
      </c>
    </row>
    <row r="53" spans="2:10" s="6" customFormat="1" ht="33.75" customHeight="1" x14ac:dyDescent="0.2">
      <c r="B53" s="31" t="s">
        <v>4</v>
      </c>
      <c r="C53" s="15">
        <f>+REGNSKAB_2023!C53</f>
        <v>0</v>
      </c>
      <c r="D53" s="15">
        <f>+REGNSKAB_2023!D53</f>
        <v>0</v>
      </c>
      <c r="E53" s="15">
        <f>+REGNSKAB_2023!E53</f>
        <v>0</v>
      </c>
      <c r="F53" s="15">
        <f t="shared" si="6"/>
        <v>0</v>
      </c>
      <c r="G53" s="12">
        <v>0</v>
      </c>
      <c r="H53" s="38">
        <f t="shared" si="7"/>
        <v>0</v>
      </c>
      <c r="J53" s="93">
        <f>+BUDGET!G15</f>
        <v>0</v>
      </c>
    </row>
    <row r="54" spans="2:10" s="6" customFormat="1" ht="33.75" customHeight="1" x14ac:dyDescent="0.2">
      <c r="B54" s="31" t="s">
        <v>5</v>
      </c>
      <c r="C54" s="15">
        <f>+REGNSKAB_2023!C54</f>
        <v>0</v>
      </c>
      <c r="D54" s="15">
        <f>+REGNSKAB_2023!D54</f>
        <v>0</v>
      </c>
      <c r="E54" s="15">
        <f>+REGNSKAB_2023!E54</f>
        <v>0</v>
      </c>
      <c r="F54" s="15">
        <f t="shared" si="6"/>
        <v>0</v>
      </c>
      <c r="G54" s="12">
        <v>0</v>
      </c>
      <c r="H54" s="38">
        <f t="shared" si="7"/>
        <v>0</v>
      </c>
      <c r="J54" s="93">
        <f>+BUDGET!G16</f>
        <v>0</v>
      </c>
    </row>
    <row r="55" spans="2:10" s="6" customFormat="1" ht="33.75" customHeight="1" x14ac:dyDescent="0.2">
      <c r="B55" s="41" t="s">
        <v>16</v>
      </c>
      <c r="C55" s="15">
        <f>+C65</f>
        <v>0</v>
      </c>
      <c r="D55" s="15">
        <f>+D65</f>
        <v>0</v>
      </c>
      <c r="E55" s="15">
        <f>+E65</f>
        <v>0</v>
      </c>
      <c r="F55" s="15">
        <f>+F65</f>
        <v>0</v>
      </c>
      <c r="G55" s="15">
        <f>+G65</f>
        <v>0</v>
      </c>
      <c r="H55" s="38">
        <f t="shared" si="7"/>
        <v>0</v>
      </c>
      <c r="J55" s="93">
        <f>+BUDGET!G17</f>
        <v>0</v>
      </c>
    </row>
    <row r="56" spans="2:10" s="6" customFormat="1" ht="22.5" customHeight="1" thickBot="1" x14ac:dyDescent="0.25">
      <c r="B56" s="74" t="s">
        <v>6</v>
      </c>
      <c r="C56" s="14">
        <f t="shared" ref="C56:H56" si="8">SUM(C48:C55)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34">
        <f t="shared" si="8"/>
        <v>0</v>
      </c>
      <c r="J56" s="94">
        <f>+BUDGET!G18</f>
        <v>0</v>
      </c>
    </row>
    <row r="57" spans="2:10" s="6" customFormat="1" ht="13.5" thickBot="1" x14ac:dyDescent="0.25">
      <c r="B57" s="44"/>
      <c r="C57" s="19"/>
      <c r="D57" s="19"/>
      <c r="E57" s="19"/>
      <c r="F57" s="19"/>
      <c r="G57" s="19"/>
      <c r="H57" s="45"/>
    </row>
    <row r="58" spans="2:10" s="6" customFormat="1" ht="15.75" customHeight="1" x14ac:dyDescent="0.2">
      <c r="B58" s="134" t="s">
        <v>41</v>
      </c>
      <c r="C58" s="135"/>
      <c r="D58" s="135"/>
      <c r="E58" s="135"/>
      <c r="F58" s="135"/>
      <c r="G58" s="135"/>
      <c r="H58" s="136"/>
    </row>
    <row r="59" spans="2:10" s="6" customFormat="1" ht="12.75" customHeight="1" x14ac:dyDescent="0.2">
      <c r="B59" s="137" t="s">
        <v>18</v>
      </c>
      <c r="C59" s="147"/>
      <c r="D59" s="147"/>
      <c r="E59" s="147"/>
      <c r="F59" s="147"/>
      <c r="G59" s="147"/>
      <c r="H59" s="148"/>
    </row>
    <row r="60" spans="2:10" s="6" customFormat="1" ht="13.5" thickBot="1" x14ac:dyDescent="0.25">
      <c r="B60" s="46"/>
      <c r="C60" s="4" t="str">
        <f>+C24</f>
        <v>2021 (kr.)</v>
      </c>
      <c r="D60" s="4" t="str">
        <f>+D24</f>
        <v>2022 (kr.)</v>
      </c>
      <c r="E60" s="4" t="str">
        <f>+E24</f>
        <v>2023 (kr.)</v>
      </c>
      <c r="F60" s="4" t="str">
        <f>+F24</f>
        <v>2024 (kr.)</v>
      </c>
      <c r="G60" s="4" t="str">
        <f>+G24</f>
        <v>2025 (kr.)</v>
      </c>
      <c r="H60" s="47" t="str">
        <f>+H47</f>
        <v>I ALT (kr.)</v>
      </c>
    </row>
    <row r="61" spans="2:10" s="6" customFormat="1" ht="23.25" customHeight="1" x14ac:dyDescent="0.2">
      <c r="B61" s="81" t="s">
        <v>19</v>
      </c>
      <c r="C61" s="15">
        <f>+REGNSKAB_2023!C61</f>
        <v>0</v>
      </c>
      <c r="D61" s="15">
        <f>+REGNSKAB_2023!D61</f>
        <v>0</v>
      </c>
      <c r="E61" s="15">
        <f>+REGNSKAB_2023!E61</f>
        <v>0</v>
      </c>
      <c r="F61" s="15">
        <f>+F25</f>
        <v>0</v>
      </c>
      <c r="G61" s="12">
        <v>0</v>
      </c>
      <c r="H61" s="38">
        <f>SUM(C61:G61)</f>
        <v>0</v>
      </c>
      <c r="J61" s="92">
        <f>+BUDGET!G23</f>
        <v>0</v>
      </c>
    </row>
    <row r="62" spans="2:10" s="6" customFormat="1" ht="23.25" customHeight="1" x14ac:dyDescent="0.2">
      <c r="B62" s="81" t="s">
        <v>20</v>
      </c>
      <c r="C62" s="15">
        <f>+REGNSKAB_2023!C62</f>
        <v>0</v>
      </c>
      <c r="D62" s="15">
        <f>+REGNSKAB_2023!D62</f>
        <v>0</v>
      </c>
      <c r="E62" s="15">
        <f>+REGNSKAB_2023!E62</f>
        <v>0</v>
      </c>
      <c r="F62" s="15">
        <f>+F26</f>
        <v>0</v>
      </c>
      <c r="G62" s="12">
        <v>0</v>
      </c>
      <c r="H62" s="38">
        <f>SUM(C62:G62)</f>
        <v>0</v>
      </c>
      <c r="J62" s="93">
        <f>+BUDGET!G24</f>
        <v>0</v>
      </c>
    </row>
    <row r="63" spans="2:10" s="6" customFormat="1" ht="23.25" customHeight="1" x14ac:dyDescent="0.2">
      <c r="B63" s="81" t="s">
        <v>21</v>
      </c>
      <c r="C63" s="15">
        <f>+REGNSKAB_2023!C63</f>
        <v>0</v>
      </c>
      <c r="D63" s="15">
        <f>+REGNSKAB_2023!D63</f>
        <v>0</v>
      </c>
      <c r="E63" s="15">
        <f>+REGNSKAB_2023!E63</f>
        <v>0</v>
      </c>
      <c r="F63" s="15">
        <f>+F27</f>
        <v>0</v>
      </c>
      <c r="G63" s="12">
        <v>0</v>
      </c>
      <c r="H63" s="38">
        <f>SUM(C63:G63)</f>
        <v>0</v>
      </c>
      <c r="J63" s="93">
        <f>+BUDGET!G25</f>
        <v>0</v>
      </c>
    </row>
    <row r="64" spans="2:10" s="6" customFormat="1" ht="23.25" customHeight="1" x14ac:dyDescent="0.2">
      <c r="B64" s="81" t="s">
        <v>22</v>
      </c>
      <c r="C64" s="15">
        <f>+REGNSKAB_2023!C64</f>
        <v>0</v>
      </c>
      <c r="D64" s="15">
        <f>+REGNSKAB_2023!D64</f>
        <v>0</v>
      </c>
      <c r="E64" s="15">
        <f>+REGNSKAB_2023!E64</f>
        <v>0</v>
      </c>
      <c r="F64" s="15">
        <f>+F28</f>
        <v>0</v>
      </c>
      <c r="G64" s="12">
        <v>0</v>
      </c>
      <c r="H64" s="38">
        <f>SUM(C64:G64)</f>
        <v>0</v>
      </c>
      <c r="J64" s="93">
        <f>+BUDGET!G26</f>
        <v>0</v>
      </c>
    </row>
    <row r="65" spans="1:10" s="6" customFormat="1" ht="22.5" customHeight="1" thickBot="1" x14ac:dyDescent="0.25">
      <c r="B65" s="74" t="s">
        <v>6</v>
      </c>
      <c r="C65" s="14">
        <f t="shared" ref="C65:H65" si="9">SUM(C61:C64)</f>
        <v>0</v>
      </c>
      <c r="D65" s="14">
        <f t="shared" si="9"/>
        <v>0</v>
      </c>
      <c r="E65" s="14">
        <f t="shared" si="9"/>
        <v>0</v>
      </c>
      <c r="F65" s="14">
        <f t="shared" si="9"/>
        <v>0</v>
      </c>
      <c r="G65" s="14">
        <f t="shared" si="9"/>
        <v>0</v>
      </c>
      <c r="H65" s="75">
        <f t="shared" si="9"/>
        <v>0</v>
      </c>
      <c r="J65" s="94">
        <f>+BUDGET!G27</f>
        <v>0</v>
      </c>
    </row>
    <row r="66" spans="1:10" s="6" customFormat="1" ht="13.5" thickBot="1" x14ac:dyDescent="0.25">
      <c r="B66" s="24"/>
      <c r="C66" s="9"/>
      <c r="D66" s="9"/>
      <c r="E66" s="9"/>
      <c r="F66" s="9"/>
      <c r="G66" s="9"/>
      <c r="H66" s="25"/>
      <c r="I66" s="19"/>
    </row>
    <row r="67" spans="1:10" s="6" customFormat="1" ht="15.75" x14ac:dyDescent="0.2">
      <c r="B67" s="134" t="s">
        <v>23</v>
      </c>
      <c r="C67" s="135"/>
      <c r="D67" s="135"/>
      <c r="E67" s="135"/>
      <c r="F67" s="135"/>
      <c r="G67" s="135"/>
      <c r="H67" s="136"/>
    </row>
    <row r="68" spans="1:10" s="6" customFormat="1" x14ac:dyDescent="0.2">
      <c r="B68" s="30"/>
      <c r="C68" s="20" t="str">
        <f>+C32</f>
        <v>2021 (timer)</v>
      </c>
      <c r="D68" s="20" t="str">
        <f>+D32</f>
        <v>2022 (timer)</v>
      </c>
      <c r="E68" s="20" t="str">
        <f>+E32</f>
        <v>2023 (timer)</v>
      </c>
      <c r="F68" s="20" t="str">
        <f>+F32</f>
        <v>2024 (timer)</v>
      </c>
      <c r="G68" s="20" t="str">
        <f>+G32</f>
        <v>2025 (timer)</v>
      </c>
      <c r="H68" s="49" t="s">
        <v>24</v>
      </c>
    </row>
    <row r="69" spans="1:10" s="6" customFormat="1" ht="23.25" customHeight="1" x14ac:dyDescent="0.2">
      <c r="B69" s="99" t="s">
        <v>28</v>
      </c>
      <c r="C69" s="15">
        <f>+REGNSKAB_2023!C69</f>
        <v>0</v>
      </c>
      <c r="D69" s="15">
        <f>+REGNSKAB_2023!D69</f>
        <v>0</v>
      </c>
      <c r="E69" s="15">
        <f>+REGNSKAB_2023!E69</f>
        <v>0</v>
      </c>
      <c r="F69" s="15">
        <f>+F33</f>
        <v>0</v>
      </c>
      <c r="G69" s="98">
        <v>0</v>
      </c>
      <c r="H69" s="38">
        <f>SUM(C69:G69)</f>
        <v>0</v>
      </c>
    </row>
    <row r="70" spans="1:10" s="6" customFormat="1" ht="23.25" customHeight="1" x14ac:dyDescent="0.2">
      <c r="B70" s="99" t="s">
        <v>29</v>
      </c>
      <c r="C70" s="15">
        <f>+REGNSKAB_2023!C70</f>
        <v>0</v>
      </c>
      <c r="D70" s="15">
        <f>+REGNSKAB_2023!D70</f>
        <v>0</v>
      </c>
      <c r="E70" s="15">
        <f>+REGNSKAB_2023!E70</f>
        <v>0</v>
      </c>
      <c r="F70" s="15">
        <f>+F34</f>
        <v>0</v>
      </c>
      <c r="G70" s="98">
        <v>0</v>
      </c>
      <c r="H70" s="38">
        <f>SUM(C70:G70)</f>
        <v>0</v>
      </c>
    </row>
    <row r="71" spans="1:10" s="6" customFormat="1" ht="23.25" customHeight="1" thickBot="1" x14ac:dyDescent="0.25">
      <c r="B71" s="74" t="s">
        <v>30</v>
      </c>
      <c r="C71" s="14">
        <f t="shared" ref="C71:H71" si="10">+C69+C70</f>
        <v>0</v>
      </c>
      <c r="D71" s="14">
        <f t="shared" si="10"/>
        <v>0</v>
      </c>
      <c r="E71" s="14">
        <f t="shared" si="10"/>
        <v>0</v>
      </c>
      <c r="F71" s="14">
        <f t="shared" si="10"/>
        <v>0</v>
      </c>
      <c r="G71" s="14">
        <f t="shared" si="10"/>
        <v>0</v>
      </c>
      <c r="H71" s="75">
        <f t="shared" si="10"/>
        <v>0</v>
      </c>
    </row>
    <row r="72" spans="1:10" s="6" customFormat="1" ht="13.5" thickBot="1" x14ac:dyDescent="0.25">
      <c r="A72" s="19"/>
      <c r="B72" s="24"/>
      <c r="C72" s="9"/>
      <c r="D72" s="9"/>
      <c r="E72" s="9"/>
      <c r="F72" s="9"/>
      <c r="G72" s="9"/>
      <c r="H72" s="25"/>
      <c r="I72" s="19"/>
    </row>
    <row r="73" spans="1:10" s="6" customFormat="1" ht="15.75" customHeight="1" x14ac:dyDescent="0.2">
      <c r="A73" s="19"/>
      <c r="B73" s="134" t="s">
        <v>61</v>
      </c>
      <c r="C73" s="135"/>
      <c r="D73" s="135"/>
      <c r="E73" s="135"/>
      <c r="F73" s="135"/>
      <c r="G73" s="135"/>
      <c r="H73" s="136"/>
      <c r="I73" s="19"/>
    </row>
    <row r="74" spans="1:10" s="6" customFormat="1" x14ac:dyDescent="0.2">
      <c r="A74" s="19"/>
      <c r="B74" s="30"/>
      <c r="C74" s="20">
        <f>+C38</f>
        <v>2021</v>
      </c>
      <c r="D74" s="20">
        <f>+D38</f>
        <v>2022</v>
      </c>
      <c r="E74" s="20">
        <f>+E38</f>
        <v>2023</v>
      </c>
      <c r="F74" s="20">
        <f>+F38</f>
        <v>2024</v>
      </c>
      <c r="G74" s="20">
        <f>+G38</f>
        <v>2025</v>
      </c>
      <c r="H74" s="49" t="s">
        <v>6</v>
      </c>
      <c r="I74" s="19"/>
    </row>
    <row r="75" spans="1:10" s="6" customFormat="1" ht="23.25" customHeight="1" x14ac:dyDescent="0.2">
      <c r="A75" s="19"/>
      <c r="B75" s="41" t="s">
        <v>39</v>
      </c>
      <c r="C75" s="15">
        <f t="shared" ref="C75:G76" si="11">IF(+C48&lt;&gt;0,+C48/C69,0)</f>
        <v>0</v>
      </c>
      <c r="D75" s="15">
        <f t="shared" si="11"/>
        <v>0</v>
      </c>
      <c r="E75" s="15">
        <f t="shared" si="11"/>
        <v>0</v>
      </c>
      <c r="F75" s="15">
        <f t="shared" si="11"/>
        <v>0</v>
      </c>
      <c r="G75" s="15">
        <f t="shared" si="11"/>
        <v>0</v>
      </c>
      <c r="H75" s="32">
        <f>+BUDGET!G38</f>
        <v>0</v>
      </c>
      <c r="I75" s="19"/>
    </row>
    <row r="76" spans="1:10" s="6" customFormat="1" ht="23.25" customHeight="1" thickBot="1" x14ac:dyDescent="0.25">
      <c r="A76" s="19"/>
      <c r="B76" s="73" t="s">
        <v>40</v>
      </c>
      <c r="C76" s="61">
        <f t="shared" si="11"/>
        <v>0</v>
      </c>
      <c r="D76" s="61">
        <f t="shared" si="11"/>
        <v>0</v>
      </c>
      <c r="E76" s="61">
        <f t="shared" si="11"/>
        <v>0</v>
      </c>
      <c r="F76" s="61">
        <f t="shared" si="11"/>
        <v>0</v>
      </c>
      <c r="G76" s="61">
        <f t="shared" si="11"/>
        <v>0</v>
      </c>
      <c r="H76" s="80">
        <f>+BUDGET!G39</f>
        <v>0</v>
      </c>
      <c r="I76" s="19"/>
    </row>
    <row r="77" spans="1:10" s="6" customFormat="1" x14ac:dyDescent="0.2">
      <c r="A77" s="19"/>
      <c r="B77" s="9"/>
      <c r="C77" s="9"/>
      <c r="D77" s="9"/>
      <c r="E77" s="9"/>
      <c r="F77" s="9"/>
      <c r="G77" s="9"/>
      <c r="H77" s="18"/>
      <c r="I77" s="19"/>
    </row>
    <row r="78" spans="1:10" s="6" customFormat="1" ht="13.5" thickBot="1" x14ac:dyDescent="0.25">
      <c r="A78" s="19"/>
      <c r="B78" s="9"/>
      <c r="C78" s="9"/>
      <c r="D78" s="9"/>
      <c r="E78" s="9"/>
      <c r="F78" s="9"/>
      <c r="G78" s="9"/>
      <c r="H78" s="18"/>
      <c r="I78" s="19"/>
    </row>
    <row r="79" spans="1:10" ht="16.5" thickBot="1" x14ac:dyDescent="0.25">
      <c r="B79" s="141" t="str">
        <f>+"BUDGETAFVIGELSE "&amp;+RN!G18</f>
        <v>BUDGETAFVIGELSE 2024</v>
      </c>
      <c r="C79" s="142"/>
      <c r="D79" s="142"/>
      <c r="E79" s="142"/>
      <c r="F79" s="143"/>
      <c r="G79" s="87"/>
      <c r="H79" s="64"/>
    </row>
    <row r="80" spans="1:10" ht="15.75" thickBot="1" x14ac:dyDescent="0.3">
      <c r="B80" s="1"/>
      <c r="C80" s="1"/>
      <c r="D80" s="2"/>
      <c r="E80" s="2"/>
      <c r="F80" s="65"/>
      <c r="G80" s="65"/>
      <c r="H80" s="65"/>
    </row>
    <row r="81" spans="2:11" s="6" customFormat="1" ht="36" customHeight="1" x14ac:dyDescent="0.2">
      <c r="B81" s="134" t="s">
        <v>50</v>
      </c>
      <c r="C81" s="135"/>
      <c r="D81" s="135"/>
      <c r="E81" s="135"/>
      <c r="F81" s="136"/>
      <c r="G81" s="87"/>
      <c r="H81" s="64"/>
    </row>
    <row r="82" spans="2:11" ht="33.75" customHeight="1" x14ac:dyDescent="0.2">
      <c r="B82" s="30" t="s">
        <v>42</v>
      </c>
      <c r="C82" s="20" t="str">
        <f>+"Regnskab "&amp;+F74</f>
        <v>Regnskab 2024</v>
      </c>
      <c r="D82" s="20" t="str">
        <f>+"Budget  "&amp;+F74</f>
        <v>Budget  2024</v>
      </c>
      <c r="E82" s="20" t="s">
        <v>52</v>
      </c>
      <c r="F82" s="69" t="s">
        <v>53</v>
      </c>
      <c r="G82" s="88"/>
      <c r="H82" s="63"/>
    </row>
    <row r="83" spans="2:11" s="6" customFormat="1" ht="33.75" customHeight="1" x14ac:dyDescent="0.2">
      <c r="B83" s="31" t="s">
        <v>25</v>
      </c>
      <c r="C83" s="15">
        <f t="shared" ref="C83:C89" si="12">+C12</f>
        <v>0</v>
      </c>
      <c r="D83" s="15">
        <f>+REGNSKAB_2023!F48</f>
        <v>0</v>
      </c>
      <c r="E83" s="15">
        <f t="shared" ref="E83:E89" si="13">+D83-C83</f>
        <v>0</v>
      </c>
      <c r="F83" s="103">
        <f t="shared" ref="F83:F91" si="14">+IF(D83=0,+IF(C83&gt;0,-1,0),IF(E83&lt;&gt;0,+E83/D83,0))</f>
        <v>0</v>
      </c>
      <c r="G83" s="89"/>
      <c r="H83" s="66"/>
      <c r="K83" s="8"/>
    </row>
    <row r="84" spans="2:11" s="6" customFormat="1" ht="33.75" customHeight="1" x14ac:dyDescent="0.2">
      <c r="B84" s="31" t="s">
        <v>26</v>
      </c>
      <c r="C84" s="15">
        <f t="shared" si="12"/>
        <v>0</v>
      </c>
      <c r="D84" s="15">
        <f>+REGNSKAB_2023!F49</f>
        <v>0</v>
      </c>
      <c r="E84" s="15">
        <f t="shared" si="13"/>
        <v>0</v>
      </c>
      <c r="F84" s="103">
        <f t="shared" si="14"/>
        <v>0</v>
      </c>
      <c r="G84" s="89"/>
      <c r="H84" s="66"/>
    </row>
    <row r="85" spans="2:11" s="6" customFormat="1" ht="33" customHeight="1" x14ac:dyDescent="0.2">
      <c r="B85" s="31" t="s">
        <v>27</v>
      </c>
      <c r="C85" s="15">
        <f t="shared" si="12"/>
        <v>0</v>
      </c>
      <c r="D85" s="15">
        <f>+REGNSKAB_2023!F50</f>
        <v>0</v>
      </c>
      <c r="E85" s="15">
        <f t="shared" si="13"/>
        <v>0</v>
      </c>
      <c r="F85" s="103">
        <f t="shared" si="14"/>
        <v>0</v>
      </c>
      <c r="G85" s="89"/>
      <c r="H85" s="66"/>
    </row>
    <row r="86" spans="2:11" s="6" customFormat="1" ht="33.75" customHeight="1" x14ac:dyDescent="0.2">
      <c r="B86" s="31" t="s">
        <v>13</v>
      </c>
      <c r="C86" s="15">
        <f t="shared" si="12"/>
        <v>0</v>
      </c>
      <c r="D86" s="15">
        <f>+REGNSKAB_2023!F51</f>
        <v>0</v>
      </c>
      <c r="E86" s="15">
        <f t="shared" si="13"/>
        <v>0</v>
      </c>
      <c r="F86" s="103">
        <f t="shared" si="14"/>
        <v>0</v>
      </c>
      <c r="G86" s="89"/>
      <c r="H86" s="66"/>
    </row>
    <row r="87" spans="2:11" s="6" customFormat="1" ht="33.75" customHeight="1" x14ac:dyDescent="0.2">
      <c r="B87" s="31" t="s">
        <v>3</v>
      </c>
      <c r="C87" s="15">
        <f t="shared" si="12"/>
        <v>0</v>
      </c>
      <c r="D87" s="15">
        <f>+REGNSKAB_2023!F52</f>
        <v>0</v>
      </c>
      <c r="E87" s="15">
        <f t="shared" si="13"/>
        <v>0</v>
      </c>
      <c r="F87" s="103">
        <f t="shared" si="14"/>
        <v>0</v>
      </c>
      <c r="G87" s="89"/>
      <c r="H87" s="66"/>
    </row>
    <row r="88" spans="2:11" s="6" customFormat="1" ht="33.75" customHeight="1" x14ac:dyDescent="0.2">
      <c r="B88" s="31" t="s">
        <v>4</v>
      </c>
      <c r="C88" s="15">
        <f t="shared" si="12"/>
        <v>0</v>
      </c>
      <c r="D88" s="15">
        <f>+REGNSKAB_2023!F53</f>
        <v>0</v>
      </c>
      <c r="E88" s="15">
        <f t="shared" si="13"/>
        <v>0</v>
      </c>
      <c r="F88" s="103">
        <f t="shared" si="14"/>
        <v>0</v>
      </c>
      <c r="G88" s="89"/>
      <c r="H88" s="66"/>
    </row>
    <row r="89" spans="2:11" s="6" customFormat="1" ht="33.75" customHeight="1" x14ac:dyDescent="0.2">
      <c r="B89" s="31" t="s">
        <v>5</v>
      </c>
      <c r="C89" s="15">
        <f t="shared" si="12"/>
        <v>0</v>
      </c>
      <c r="D89" s="15">
        <f>+REGNSKAB_2023!F54</f>
        <v>0</v>
      </c>
      <c r="E89" s="15">
        <f t="shared" si="13"/>
        <v>0</v>
      </c>
      <c r="F89" s="103">
        <f t="shared" si="14"/>
        <v>0</v>
      </c>
      <c r="G89" s="89"/>
      <c r="H89" s="66"/>
    </row>
    <row r="90" spans="2:11" s="6" customFormat="1" ht="33.75" customHeight="1" x14ac:dyDescent="0.2">
      <c r="B90" s="41" t="s">
        <v>16</v>
      </c>
      <c r="C90" s="15">
        <f>+C100</f>
        <v>0</v>
      </c>
      <c r="D90" s="15">
        <f>+D100</f>
        <v>0</v>
      </c>
      <c r="E90" s="15">
        <f>+E100</f>
        <v>0</v>
      </c>
      <c r="F90" s="103">
        <f t="shared" si="14"/>
        <v>0</v>
      </c>
      <c r="G90" s="89"/>
      <c r="H90" s="66"/>
    </row>
    <row r="91" spans="2:11" s="6" customFormat="1" ht="22.5" customHeight="1" thickBot="1" x14ac:dyDescent="0.25">
      <c r="B91" s="74" t="s">
        <v>6</v>
      </c>
      <c r="C91" s="14">
        <f>SUM(C83:C90)</f>
        <v>0</v>
      </c>
      <c r="D91" s="14">
        <f>SUM(D83:D90)</f>
        <v>0</v>
      </c>
      <c r="E91" s="14">
        <f>SUM(E83:E90)</f>
        <v>0</v>
      </c>
      <c r="F91" s="104">
        <f t="shared" si="14"/>
        <v>0</v>
      </c>
      <c r="G91" s="90"/>
      <c r="H91" s="67"/>
    </row>
    <row r="92" spans="2:11" ht="15.75" thickBot="1" x14ac:dyDescent="0.3">
      <c r="B92" s="1"/>
      <c r="C92" s="1"/>
      <c r="D92" s="2"/>
      <c r="E92" s="2"/>
      <c r="F92" s="65"/>
      <c r="G92" s="65"/>
      <c r="H92" s="65"/>
    </row>
    <row r="93" spans="2:11" s="6" customFormat="1" ht="16.5" customHeight="1" x14ac:dyDescent="0.2">
      <c r="B93" s="134" t="s">
        <v>51</v>
      </c>
      <c r="C93" s="135"/>
      <c r="D93" s="135"/>
      <c r="E93" s="135"/>
      <c r="F93" s="136"/>
      <c r="G93" s="87"/>
      <c r="H93" s="64"/>
    </row>
    <row r="94" spans="2:11" s="6" customFormat="1" ht="13.5" customHeight="1" thickBot="1" x14ac:dyDescent="0.25">
      <c r="B94" s="158"/>
      <c r="C94" s="159"/>
      <c r="D94" s="159"/>
      <c r="E94" s="159"/>
      <c r="F94" s="160"/>
      <c r="G94" s="87"/>
      <c r="H94" s="68"/>
    </row>
    <row r="95" spans="2:11" s="6" customFormat="1" ht="33.75" customHeight="1" x14ac:dyDescent="0.2">
      <c r="B95" s="82"/>
      <c r="C95" s="83" t="str">
        <f>+C82</f>
        <v>Regnskab 2024</v>
      </c>
      <c r="D95" s="83" t="str">
        <f>+D82</f>
        <v>Budget  2024</v>
      </c>
      <c r="E95" s="83" t="str">
        <f>+E82</f>
        <v>Afvigelse i kr.</v>
      </c>
      <c r="F95" s="84" t="str">
        <f>+F82</f>
        <v>Afvigelse i pct.</v>
      </c>
      <c r="G95" s="88"/>
      <c r="H95" s="63"/>
    </row>
    <row r="96" spans="2:11" s="6" customFormat="1" ht="23.25" customHeight="1" x14ac:dyDescent="0.2">
      <c r="B96" s="52" t="s">
        <v>19</v>
      </c>
      <c r="C96" s="15">
        <f>+C25</f>
        <v>0</v>
      </c>
      <c r="D96" s="15">
        <f>+REGNSKAB_2023!F61</f>
        <v>0</v>
      </c>
      <c r="E96" s="15">
        <f>+D96-C96</f>
        <v>0</v>
      </c>
      <c r="F96" s="103">
        <f t="shared" ref="F96:F100" si="15">+IF(D96=0,+IF(C96&gt;0,-1,0),IF(E96&lt;&gt;0,+E96/D96,0))</f>
        <v>0</v>
      </c>
      <c r="G96" s="89"/>
      <c r="H96" s="66"/>
    </row>
    <row r="97" spans="2:10" s="6" customFormat="1" ht="23.25" customHeight="1" x14ac:dyDescent="0.2">
      <c r="B97" s="52" t="s">
        <v>20</v>
      </c>
      <c r="C97" s="15">
        <f>+C26</f>
        <v>0</v>
      </c>
      <c r="D97" s="15">
        <f>+REGNSKAB_2023!F62</f>
        <v>0</v>
      </c>
      <c r="E97" s="15">
        <f>+D97-C97</f>
        <v>0</v>
      </c>
      <c r="F97" s="103">
        <f t="shared" si="15"/>
        <v>0</v>
      </c>
      <c r="G97" s="89"/>
      <c r="H97" s="66"/>
    </row>
    <row r="98" spans="2:10" s="6" customFormat="1" ht="23.25" customHeight="1" x14ac:dyDescent="0.2">
      <c r="B98" s="52" t="s">
        <v>21</v>
      </c>
      <c r="C98" s="15">
        <f>+C27</f>
        <v>0</v>
      </c>
      <c r="D98" s="15">
        <f>+REGNSKAB_2023!F63</f>
        <v>0</v>
      </c>
      <c r="E98" s="15">
        <f>+D98-C98</f>
        <v>0</v>
      </c>
      <c r="F98" s="103">
        <f t="shared" si="15"/>
        <v>0</v>
      </c>
      <c r="G98" s="89"/>
      <c r="H98" s="66"/>
    </row>
    <row r="99" spans="2:10" s="6" customFormat="1" ht="23.25" customHeight="1" x14ac:dyDescent="0.2">
      <c r="B99" s="52" t="s">
        <v>22</v>
      </c>
      <c r="C99" s="15">
        <f>+C28</f>
        <v>0</v>
      </c>
      <c r="D99" s="15">
        <f>+REGNSKAB_2023!F64</f>
        <v>0</v>
      </c>
      <c r="E99" s="15">
        <f>+D99-C99</f>
        <v>0</v>
      </c>
      <c r="F99" s="103">
        <f t="shared" si="15"/>
        <v>0</v>
      </c>
      <c r="G99" s="89"/>
      <c r="H99" s="66"/>
    </row>
    <row r="100" spans="2:10" s="6" customFormat="1" ht="22.5" customHeight="1" thickBot="1" x14ac:dyDescent="0.25">
      <c r="B100" s="74" t="s">
        <v>6</v>
      </c>
      <c r="C100" s="14">
        <f>SUM(C96:C99)</f>
        <v>0</v>
      </c>
      <c r="D100" s="14">
        <f>SUM(D96:D99)</f>
        <v>0</v>
      </c>
      <c r="E100" s="14">
        <f>SUM(E96:E99)</f>
        <v>0</v>
      </c>
      <c r="F100" s="104">
        <f t="shared" si="15"/>
        <v>0</v>
      </c>
      <c r="G100" s="90"/>
      <c r="H100" s="66"/>
    </row>
    <row r="101" spans="2:10" ht="15.75" thickBot="1" x14ac:dyDescent="0.3">
      <c r="B101" s="1"/>
      <c r="C101" s="1"/>
      <c r="D101" s="2"/>
      <c r="E101" s="2"/>
      <c r="F101" s="65"/>
      <c r="G101" s="65"/>
      <c r="H101" s="65"/>
    </row>
    <row r="102" spans="2:10" s="6" customFormat="1" ht="16.5" thickBot="1" x14ac:dyDescent="0.25">
      <c r="B102" s="149" t="str">
        <f>+"FINANSIERING "&amp;+RN!G18</f>
        <v>FINANSIERING 2024</v>
      </c>
      <c r="C102" s="150"/>
      <c r="D102" s="150"/>
      <c r="E102" s="150"/>
      <c r="F102" s="150"/>
      <c r="G102" s="150"/>
      <c r="H102" s="151"/>
      <c r="I102" s="19"/>
    </row>
    <row r="103" spans="2:10" s="6" customFormat="1" ht="16.5" thickTop="1" thickBot="1" x14ac:dyDescent="0.25">
      <c r="B103" s="24"/>
      <c r="C103" s="9"/>
      <c r="D103" s="9"/>
      <c r="E103" s="9"/>
      <c r="F103" s="9"/>
      <c r="G103" s="9"/>
      <c r="H103" s="25"/>
      <c r="I103" s="19"/>
      <c r="J103" s="105" t="str">
        <f>IF(+C106=BUDGET!C46,"",+"Bemærk ansøgt støtte i indberetningen udgør i "&amp;+C74&amp;+": "&amp;+FIXED(+C106,0)&amp;+" kroner. I oprindelig budget er der i "&amp;+C74&amp;+" ansøgt om: "&amp;+FIXED(+BUDGET!C46,0)&amp;+" kroner.")</f>
        <v/>
      </c>
    </row>
    <row r="104" spans="2:10" s="6" customFormat="1" ht="16.5" thickTop="1" x14ac:dyDescent="0.2">
      <c r="B104" s="144" t="s">
        <v>87</v>
      </c>
      <c r="C104" s="145"/>
      <c r="D104" s="145"/>
      <c r="E104" s="145"/>
      <c r="F104" s="145"/>
      <c r="G104" s="145"/>
      <c r="H104" s="146"/>
      <c r="J104" s="105" t="str">
        <f>IF(+D106=BUDGET!D46,"",+"Bemærk ansøgt støtte i indberetningen udgør i "&amp;+D74&amp;+": "&amp;+FIXED(+D106,0)&amp;+" kroner. I oprindelig budget er der i "&amp;+D74&amp;+" ansøgt om: "&amp;+FIXED(+BUDGET!D46,0)&amp;+" kroner.")</f>
        <v/>
      </c>
    </row>
    <row r="105" spans="2:10" s="6" customFormat="1" ht="24" customHeight="1" x14ac:dyDescent="0.2">
      <c r="B105" s="26"/>
      <c r="C105" s="4" t="str">
        <f>+C11</f>
        <v>2021 (kr.)</v>
      </c>
      <c r="D105" s="4" t="str">
        <f>+D11</f>
        <v>2022 (kr.)</v>
      </c>
      <c r="E105" s="4" t="str">
        <f>+E11</f>
        <v>2023 (kr.)</v>
      </c>
      <c r="F105" s="4" t="str">
        <f>+F11</f>
        <v>2024 (kr.)</v>
      </c>
      <c r="G105" s="4" t="str">
        <f>+G11</f>
        <v>2025 (kr.)</v>
      </c>
      <c r="H105" s="27" t="s">
        <v>2</v>
      </c>
      <c r="J105" s="105" t="str">
        <f>IF(+E106=BUDGET!E46,"",+"Bemærk ansøgt støtte i indberetningen udgør i "&amp;+E74&amp;+": "&amp;+FIXED(+E106,0)&amp;+" kroner. I oprindelig budget er der i "&amp;+E74&amp;+" ansøgt om: "&amp;+FIXED(+BUDGET!E46,0)&amp;+" kroner.")</f>
        <v/>
      </c>
    </row>
    <row r="106" spans="2:10" s="6" customFormat="1" ht="24" customHeight="1" thickBot="1" x14ac:dyDescent="0.25">
      <c r="B106" s="97" t="str">
        <f>+"Støtte fra Uddannelsespuljen "&amp;+C74</f>
        <v>Støtte fra Uddannelsespuljen 2021</v>
      </c>
      <c r="C106" s="61">
        <f>+REGNSKAB_2023!C106</f>
        <v>0</v>
      </c>
      <c r="D106" s="61">
        <f>+REGNSKAB_2023!D106</f>
        <v>0</v>
      </c>
      <c r="E106" s="61">
        <f>+REGNSKAB_2023!E106</f>
        <v>0</v>
      </c>
      <c r="F106" s="106">
        <v>0</v>
      </c>
      <c r="G106" s="106">
        <v>0</v>
      </c>
      <c r="H106" s="59">
        <f>SUM(C106:G106)</f>
        <v>0</v>
      </c>
      <c r="J106" s="105" t="str">
        <f>IF(+F106=BUDGET!F46,"",+"Bemærk ansøgt støtte i indberetningen udgør i "&amp;+F74&amp;+": "&amp;+FIXED(+F106,0)&amp;+" kroner. I oprindelig budget er der i "&amp;+F74&amp;+" ansøgt om: "&amp;+FIXED(+BUDGET!F46,0)&amp;+" kroner.")</f>
        <v/>
      </c>
    </row>
    <row r="107" spans="2:10" s="6" customFormat="1" ht="15" x14ac:dyDescent="0.2">
      <c r="B107" s="24"/>
      <c r="C107" s="9"/>
      <c r="D107" s="9"/>
      <c r="E107" s="9"/>
      <c r="F107" s="9"/>
      <c r="G107" s="9"/>
      <c r="H107" s="25"/>
      <c r="I107" s="19"/>
      <c r="J107" s="105" t="str">
        <f>IF(+H106=BUDGET!G46,"",+"Bemærk ansøgt støtte i indberetningen udgør "&amp;+H74&amp;+": "&amp;+FIXED(+H106,0)&amp;+" kroner. I oprindelig budget er der "&amp;+H74&amp;+" ansøgt om: "&amp;+FIXED(+BUDGET!G46,0)&amp;+" kroner.")</f>
        <v/>
      </c>
    </row>
    <row r="108" spans="2:10" s="6" customFormat="1" ht="25.5" customHeight="1" thickBot="1" x14ac:dyDescent="0.25">
      <c r="B108" s="24"/>
      <c r="C108" s="9"/>
      <c r="D108" s="9"/>
      <c r="E108" s="9"/>
      <c r="F108" s="9"/>
      <c r="G108" s="9"/>
      <c r="H108" s="25"/>
      <c r="I108" s="19"/>
    </row>
    <row r="109" spans="2:10" s="6" customFormat="1" ht="16.5" customHeight="1" thickTop="1" x14ac:dyDescent="0.2">
      <c r="B109" s="152" t="s">
        <v>7</v>
      </c>
      <c r="C109" s="153"/>
      <c r="D109" s="153"/>
      <c r="E109" s="153"/>
      <c r="F109" s="153"/>
      <c r="G109" s="153"/>
      <c r="H109" s="154"/>
    </row>
    <row r="110" spans="2:10" s="6" customFormat="1" ht="12.75" customHeight="1" x14ac:dyDescent="0.2">
      <c r="B110" s="155" t="str">
        <f>+BUDGET!B50</f>
        <v>(Egenfinansiering skal udgøre minimum 30% af det samlede udgiftsbudget samt minimum 30% pr. år)</v>
      </c>
      <c r="C110" s="156"/>
      <c r="D110" s="156"/>
      <c r="E110" s="156"/>
      <c r="F110" s="156"/>
      <c r="G110" s="156"/>
      <c r="H110" s="157"/>
    </row>
    <row r="111" spans="2:10" s="6" customFormat="1" ht="23.25" customHeight="1" x14ac:dyDescent="0.2">
      <c r="B111" s="30"/>
      <c r="C111" s="5" t="str">
        <f>+C105</f>
        <v>2021 (kr.)</v>
      </c>
      <c r="D111" s="5" t="str">
        <f>+D105</f>
        <v>2022 (kr.)</v>
      </c>
      <c r="E111" s="5" t="str">
        <f>+E105</f>
        <v>2023 (kr.)</v>
      </c>
      <c r="F111" s="5" t="str">
        <f>+F105</f>
        <v>2024 (kr.)</v>
      </c>
      <c r="G111" s="5" t="str">
        <f>+G105</f>
        <v>2025 (kr.)</v>
      </c>
      <c r="H111" s="27" t="s">
        <v>2</v>
      </c>
    </row>
    <row r="112" spans="2:10" s="6" customFormat="1" ht="23.25" customHeight="1" x14ac:dyDescent="0.25">
      <c r="B112" s="31" t="s">
        <v>8</v>
      </c>
      <c r="C112" s="15">
        <f>+REGNSKAB_2024!C112</f>
        <v>0</v>
      </c>
      <c r="D112" s="15">
        <f>+REGNSKAB_2024!D112</f>
        <v>0</v>
      </c>
      <c r="E112" s="15">
        <f>+REGNSKAB_2024!E112</f>
        <v>0</v>
      </c>
      <c r="F112" s="13">
        <v>0</v>
      </c>
      <c r="G112" s="13">
        <v>0</v>
      </c>
      <c r="H112" s="32">
        <f>SUM(C112:G112)</f>
        <v>0</v>
      </c>
      <c r="J112" s="60" t="str">
        <f>IF(+ROUND(C119,0)-ROUND(C123,0)=0," ","Bemærk: Budgetomkostningen stemmer ikke med finansieringen i "&amp;+C74&amp;+" - afvigelse på kr ")&amp;+IF(+ROUND(C119,0)-ROUND(C123,0)=0," ",+FIXED(ROUND(C119,0)-ROUND(C123,0),0))</f>
        <v xml:space="preserve">  </v>
      </c>
    </row>
    <row r="113" spans="2:13" s="6" customFormat="1" ht="24.75" customHeight="1" x14ac:dyDescent="0.25">
      <c r="B113" s="31" t="s">
        <v>9</v>
      </c>
      <c r="C113" s="15">
        <f>+REGNSKAB_2024!C113</f>
        <v>0</v>
      </c>
      <c r="D113" s="15">
        <f>+REGNSKAB_2024!D113</f>
        <v>0</v>
      </c>
      <c r="E113" s="15">
        <f>+REGNSKAB_2024!E113</f>
        <v>0</v>
      </c>
      <c r="F113" s="13">
        <v>0</v>
      </c>
      <c r="G113" s="13">
        <v>0</v>
      </c>
      <c r="H113" s="32">
        <f>SUM(C113:G113)</f>
        <v>0</v>
      </c>
      <c r="J113" s="60" t="str">
        <f>IF(+ROUND(D119,0)-ROUND(D123,0)=0," ","Bemærk: Budgetomkostningen stemmer ikke med finansieringen i "&amp;+D74&amp;+" - afvigelse på kr ")&amp;+IF(+ROUND(D119,0)-ROUND(D123,0)=0," ",+FIXED(ROUND(D119,0)-ROUND(D123,0),0))</f>
        <v xml:space="preserve">  </v>
      </c>
    </row>
    <row r="114" spans="2:13" s="6" customFormat="1" ht="23.25" customHeight="1" x14ac:dyDescent="0.25">
      <c r="B114" s="31" t="s">
        <v>10</v>
      </c>
      <c r="C114" s="15">
        <f>+REGNSKAB_2024!C114</f>
        <v>0</v>
      </c>
      <c r="D114" s="15">
        <f>+REGNSKAB_2024!D114</f>
        <v>0</v>
      </c>
      <c r="E114" s="15">
        <f>+REGNSKAB_2024!E114</f>
        <v>0</v>
      </c>
      <c r="F114" s="13">
        <v>0</v>
      </c>
      <c r="G114" s="13">
        <v>0</v>
      </c>
      <c r="H114" s="32">
        <f>SUM(C114:G114)</f>
        <v>0</v>
      </c>
      <c r="J114" s="60" t="str">
        <f>IF(+ROUND(E119,0)-ROUND(E123,0)=0," ","Bemærk: Budgetomkostningen stemmer ikke med finansieringen i "&amp;+E74&amp;+" - afvigelse på kr ")&amp;+IF(+ROUND(E119,0)-ROUND(E123,0)=0," ",+FIXED(ROUND(E119,0)-ROUND(E123,0),0))</f>
        <v xml:space="preserve">  </v>
      </c>
    </row>
    <row r="115" spans="2:13" s="6" customFormat="1" ht="16.5" thickBot="1" x14ac:dyDescent="0.3">
      <c r="B115" s="33" t="s">
        <v>6</v>
      </c>
      <c r="C115" s="14">
        <f t="shared" ref="C115:H115" si="16">SUM(C112:C114)</f>
        <v>0</v>
      </c>
      <c r="D115" s="14">
        <f t="shared" si="16"/>
        <v>0</v>
      </c>
      <c r="E115" s="14">
        <f t="shared" si="16"/>
        <v>0</v>
      </c>
      <c r="F115" s="14">
        <f t="shared" si="16"/>
        <v>0</v>
      </c>
      <c r="G115" s="14">
        <f t="shared" si="16"/>
        <v>0</v>
      </c>
      <c r="H115" s="34">
        <f t="shared" si="16"/>
        <v>0</v>
      </c>
      <c r="J115" s="60" t="str">
        <f>IF(+ROUND(F119,0)-ROUND(F123,0)=0," ","Bemærk: Budgetomkostningen stemmer ikke med finansieringen i "&amp;+F74&amp;+" - afvigelse på kr ")&amp;+IF(+ROUND(F119,0)-ROUND(F123,0)=0," ",+FIXED(ROUND(F119,0)-ROUND(F123,0),0))</f>
        <v xml:space="preserve">  </v>
      </c>
    </row>
    <row r="116" spans="2:13" s="6" customFormat="1" ht="16.5" thickBot="1" x14ac:dyDescent="0.3">
      <c r="B116" s="24"/>
      <c r="C116" s="10"/>
      <c r="D116" s="11"/>
      <c r="E116" s="11"/>
      <c r="F116" s="11"/>
      <c r="G116" s="11"/>
      <c r="H116" s="35"/>
      <c r="I116" s="19"/>
      <c r="J116" s="60" t="str">
        <f>IF(+ROUND(G119,0)-ROUND(G123,0)=0," ","Bemærk: Budgetomkostningen stemmer ikke med finansieringen i "&amp;+G74&amp;+" - afvigelse på kr ")&amp;+IF(+ROUND(G119,0)-ROUND(G123,0)=0," ",+FIXED(ROUND(G119,0)-ROUND(G123,0),0))</f>
        <v xml:space="preserve">  </v>
      </c>
    </row>
    <row r="117" spans="2:13" s="6" customFormat="1" ht="16.5" customHeight="1" thickTop="1" x14ac:dyDescent="0.2">
      <c r="B117" s="144" t="s">
        <v>32</v>
      </c>
      <c r="C117" s="145"/>
      <c r="D117" s="145"/>
      <c r="E117" s="145"/>
      <c r="F117" s="145"/>
      <c r="G117" s="145"/>
      <c r="H117" s="146"/>
      <c r="I117" s="19"/>
    </row>
    <row r="118" spans="2:13" s="6" customFormat="1" ht="23.25" customHeight="1" x14ac:dyDescent="0.2">
      <c r="B118" s="30"/>
      <c r="C118" s="5" t="str">
        <f t="shared" ref="C118:H118" si="17">+C111</f>
        <v>2021 (kr.)</v>
      </c>
      <c r="D118" s="5" t="str">
        <f t="shared" si="17"/>
        <v>2022 (kr.)</v>
      </c>
      <c r="E118" s="5" t="str">
        <f t="shared" si="17"/>
        <v>2023 (kr.)</v>
      </c>
      <c r="F118" s="5" t="str">
        <f t="shared" si="17"/>
        <v>2024 (kr.)</v>
      </c>
      <c r="G118" s="5" t="str">
        <f t="shared" si="17"/>
        <v>2025 (kr.)</v>
      </c>
      <c r="H118" s="47" t="str">
        <f t="shared" si="17"/>
        <v>I ALT (kr.)</v>
      </c>
      <c r="I118" s="19"/>
      <c r="J118" s="6">
        <v>3</v>
      </c>
    </row>
    <row r="119" spans="2:13" s="6" customFormat="1" ht="23.25" customHeight="1" x14ac:dyDescent="0.2">
      <c r="B119" s="36" t="s">
        <v>33</v>
      </c>
      <c r="C119" s="15">
        <f>ROUND(+C56,0)</f>
        <v>0</v>
      </c>
      <c r="D119" s="15">
        <f>ROUND(+D56,0)</f>
        <v>0</v>
      </c>
      <c r="E119" s="15">
        <f>ROUND(+E56,0)</f>
        <v>0</v>
      </c>
      <c r="F119" s="15">
        <f>ROUND(+F56,0)</f>
        <v>0</v>
      </c>
      <c r="G119" s="15">
        <f>ROUND(+G56,0)</f>
        <v>0</v>
      </c>
      <c r="H119" s="32">
        <f>SUM(C119:G119)</f>
        <v>0</v>
      </c>
      <c r="I119" s="19"/>
    </row>
    <row r="120" spans="2:13" s="6" customFormat="1" x14ac:dyDescent="0.2">
      <c r="B120" s="37"/>
      <c r="C120" s="15"/>
      <c r="D120" s="15"/>
      <c r="E120" s="15"/>
      <c r="F120" s="15"/>
      <c r="G120" s="85"/>
      <c r="H120" s="32"/>
      <c r="I120" s="19"/>
    </row>
    <row r="121" spans="2:13" s="6" customFormat="1" ht="23.25" customHeight="1" x14ac:dyDescent="0.2">
      <c r="B121" s="37" t="s">
        <v>34</v>
      </c>
      <c r="C121" s="15">
        <f>+C106</f>
        <v>0</v>
      </c>
      <c r="D121" s="15">
        <f>+D106</f>
        <v>0</v>
      </c>
      <c r="E121" s="15">
        <f>+E106</f>
        <v>0</v>
      </c>
      <c r="F121" s="15">
        <f>+F106</f>
        <v>0</v>
      </c>
      <c r="G121" s="15">
        <f>+G106</f>
        <v>0</v>
      </c>
      <c r="H121" s="32">
        <f>SUM(C121:G121)</f>
        <v>0</v>
      </c>
      <c r="I121" s="19"/>
    </row>
    <row r="122" spans="2:13" s="6" customFormat="1" ht="15.75" x14ac:dyDescent="0.25">
      <c r="B122" s="37" t="s">
        <v>35</v>
      </c>
      <c r="C122" s="15">
        <f>+C115</f>
        <v>0</v>
      </c>
      <c r="D122" s="15">
        <f>+D115</f>
        <v>0</v>
      </c>
      <c r="E122" s="15">
        <f>+E115</f>
        <v>0</v>
      </c>
      <c r="F122" s="15">
        <f>+F115</f>
        <v>0</v>
      </c>
      <c r="G122" s="15">
        <f>+G115</f>
        <v>0</v>
      </c>
      <c r="H122" s="32">
        <f>SUM(C122:G122)</f>
        <v>0</v>
      </c>
      <c r="I122" s="19"/>
      <c r="J122" s="60"/>
    </row>
    <row r="123" spans="2:13" s="6" customFormat="1" ht="15.75" x14ac:dyDescent="0.25">
      <c r="B123" s="36" t="s">
        <v>36</v>
      </c>
      <c r="C123" s="16">
        <f t="shared" ref="C123:H123" si="18">ROUND(+C121+C122,0)</f>
        <v>0</v>
      </c>
      <c r="D123" s="16">
        <f t="shared" si="18"/>
        <v>0</v>
      </c>
      <c r="E123" s="16">
        <f t="shared" si="18"/>
        <v>0</v>
      </c>
      <c r="F123" s="16">
        <f t="shared" si="18"/>
        <v>0</v>
      </c>
      <c r="G123" s="16">
        <f t="shared" si="18"/>
        <v>0</v>
      </c>
      <c r="H123" s="38">
        <f t="shared" si="18"/>
        <v>0</v>
      </c>
      <c r="I123" s="19"/>
      <c r="J123" s="60"/>
      <c r="K123" s="60"/>
      <c r="L123" s="60"/>
      <c r="M123" s="60"/>
    </row>
    <row r="124" spans="2:13" s="6" customFormat="1" ht="15.75" x14ac:dyDescent="0.25">
      <c r="B124" s="39"/>
      <c r="C124" s="23"/>
      <c r="D124" s="23"/>
      <c r="E124" s="23"/>
      <c r="F124" s="23"/>
      <c r="G124" s="86"/>
      <c r="H124" s="40"/>
      <c r="I124" s="19"/>
      <c r="J124" s="60"/>
    </row>
    <row r="125" spans="2:13" s="6" customFormat="1" ht="16.5" thickBot="1" x14ac:dyDescent="0.3">
      <c r="B125" s="50" t="s">
        <v>37</v>
      </c>
      <c r="C125" s="51">
        <f t="shared" ref="C125:H125" si="19">IF(+C119=0,0,+C115/C119)</f>
        <v>0</v>
      </c>
      <c r="D125" s="51">
        <f t="shared" si="19"/>
        <v>0</v>
      </c>
      <c r="E125" s="51">
        <f t="shared" si="19"/>
        <v>0</v>
      </c>
      <c r="F125" s="51">
        <f t="shared" si="19"/>
        <v>0</v>
      </c>
      <c r="G125" s="51">
        <f t="shared" si="19"/>
        <v>0</v>
      </c>
      <c r="H125" s="62">
        <f t="shared" si="19"/>
        <v>0</v>
      </c>
      <c r="I125" s="19"/>
      <c r="J125" s="60"/>
    </row>
    <row r="126" spans="2:13" ht="13.5" thickBot="1" x14ac:dyDescent="0.25"/>
    <row r="127" spans="2:13" ht="26.25" thickBot="1" x14ac:dyDescent="0.25">
      <c r="B127" s="107" t="s">
        <v>86</v>
      </c>
      <c r="C127" s="108">
        <f>+BUDGET!C65</f>
        <v>0</v>
      </c>
      <c r="D127" s="108">
        <f>+BUDGET!D65</f>
        <v>0</v>
      </c>
      <c r="E127" s="108">
        <f>+BUDGET!E65</f>
        <v>0</v>
      </c>
      <c r="F127" s="108">
        <f>+BUDGET!F65</f>
        <v>0</v>
      </c>
      <c r="G127" s="108">
        <v>0</v>
      </c>
      <c r="H127" s="109">
        <f>+BUDGET!G65</f>
        <v>0</v>
      </c>
    </row>
  </sheetData>
  <protectedRanges>
    <protectedRange password="CF42" sqref="C91:E91 H91 C100:E100 H100 C29:H29 C20:H20 C56:H57 C65:H65" name="TotalA_2"/>
  </protectedRanges>
  <mergeCells count="24">
    <mergeCell ref="B117:H117"/>
    <mergeCell ref="B59:H59"/>
    <mergeCell ref="B67:H67"/>
    <mergeCell ref="B73:H73"/>
    <mergeCell ref="B79:F79"/>
    <mergeCell ref="B81:F81"/>
    <mergeCell ref="B93:F94"/>
    <mergeCell ref="B102:H102"/>
    <mergeCell ref="B104:H104"/>
    <mergeCell ref="B109:H109"/>
    <mergeCell ref="B110:H110"/>
    <mergeCell ref="B58:H58"/>
    <mergeCell ref="C4:H4"/>
    <mergeCell ref="B7:H7"/>
    <mergeCell ref="B9:H9"/>
    <mergeCell ref="B10:H10"/>
    <mergeCell ref="B22:H22"/>
    <mergeCell ref="B23:H23"/>
    <mergeCell ref="B31:H31"/>
    <mergeCell ref="B37:H37"/>
    <mergeCell ref="B43:H43"/>
    <mergeCell ref="B45:H45"/>
    <mergeCell ref="B46:H46"/>
    <mergeCell ref="C5:G5"/>
  </mergeCells>
  <conditionalFormatting sqref="C123">
    <cfRule type="cellIs" dxfId="200" priority="114" stopIfTrue="1" operator="notEqual">
      <formula>+C119</formula>
    </cfRule>
  </conditionalFormatting>
  <conditionalFormatting sqref="C4:H4">
    <cfRule type="expression" dxfId="199" priority="117">
      <formula>$J$4&lt;&gt;""</formula>
    </cfRule>
  </conditionalFormatting>
  <conditionalFormatting sqref="D123">
    <cfRule type="cellIs" dxfId="198" priority="96" stopIfTrue="1" operator="notEqual">
      <formula>+D119</formula>
    </cfRule>
  </conditionalFormatting>
  <conditionalFormatting sqref="E123">
    <cfRule type="cellIs" dxfId="197" priority="95" stopIfTrue="1" operator="notEqual">
      <formula>+E119</formula>
    </cfRule>
  </conditionalFormatting>
  <conditionalFormatting sqref="F123">
    <cfRule type="cellIs" dxfId="196" priority="94" stopIfTrue="1" operator="notEqual">
      <formula>+F119</formula>
    </cfRule>
  </conditionalFormatting>
  <conditionalFormatting sqref="G123">
    <cfRule type="cellIs" dxfId="195" priority="93" stopIfTrue="1" operator="notEqual">
      <formula>+G119</formula>
    </cfRule>
  </conditionalFormatting>
  <conditionalFormatting sqref="H123">
    <cfRule type="cellIs" dxfId="194" priority="92" stopIfTrue="1" operator="notEqual">
      <formula>+H119</formula>
    </cfRule>
  </conditionalFormatting>
  <conditionalFormatting sqref="C5:G5">
    <cfRule type="expression" dxfId="193" priority="76">
      <formula>$I$4&lt;&gt;""</formula>
    </cfRule>
  </conditionalFormatting>
  <conditionalFormatting sqref="C127">
    <cfRule type="expression" dxfId="192" priority="49" stopIfTrue="1">
      <formula>IF(C$56=0,1,0)</formula>
    </cfRule>
  </conditionalFormatting>
  <conditionalFormatting sqref="H127">
    <cfRule type="expression" dxfId="191" priority="34" stopIfTrue="1">
      <formula>IF(H$56=0,1,0)</formula>
    </cfRule>
  </conditionalFormatting>
  <conditionalFormatting sqref="C125">
    <cfRule type="expression" dxfId="190" priority="31" stopIfTrue="1">
      <formula>IF(C$119=0,1,0)</formula>
    </cfRule>
  </conditionalFormatting>
  <conditionalFormatting sqref="H125">
    <cfRule type="expression" dxfId="189" priority="25" stopIfTrue="1">
      <formula>IF(H$119=0,1,0)</formula>
    </cfRule>
  </conditionalFormatting>
  <conditionalFormatting sqref="D127">
    <cfRule type="expression" dxfId="188" priority="22" stopIfTrue="1">
      <formula>IF(D$56=0,1,0)</formula>
    </cfRule>
  </conditionalFormatting>
  <conditionalFormatting sqref="D125">
    <cfRule type="expression" dxfId="187" priority="19" stopIfTrue="1">
      <formula>IF(D$119=0,1,0)</formula>
    </cfRule>
  </conditionalFormatting>
  <conditionalFormatting sqref="E127">
    <cfRule type="expression" dxfId="186" priority="16" stopIfTrue="1">
      <formula>IF(E$56=0,1,0)</formula>
    </cfRule>
  </conditionalFormatting>
  <conditionalFormatting sqref="E125">
    <cfRule type="expression" dxfId="185" priority="13" stopIfTrue="1">
      <formula>IF(E$119=0,1,0)</formula>
    </cfRule>
  </conditionalFormatting>
  <conditionalFormatting sqref="F127">
    <cfRule type="expression" dxfId="184" priority="10" stopIfTrue="1">
      <formula>IF(F$56=0,1,0)</formula>
    </cfRule>
  </conditionalFormatting>
  <conditionalFormatting sqref="F125">
    <cfRule type="expression" dxfId="183" priority="7" stopIfTrue="1">
      <formula>IF(F$119=0,1,0)</formula>
    </cfRule>
  </conditionalFormatting>
  <conditionalFormatting sqref="G127">
    <cfRule type="expression" dxfId="182" priority="4" stopIfTrue="1">
      <formula>IF(G$56=0,1,0)</formula>
    </cfRule>
  </conditionalFormatting>
  <conditionalFormatting sqref="G125">
    <cfRule type="expression" dxfId="181" priority="1" stopIfTrue="1">
      <formula>IF(G$119=0,1,0)</formula>
    </cfRule>
  </conditionalFormatting>
  <pageMargins left="0.7" right="0.7" top="0.75" bottom="0.75" header="0.3" footer="0.3"/>
  <pageSetup paperSize="9" scale="76" fitToHeight="0" orientation="portrait" r:id="rId1"/>
  <rowBreaks count="3" manualBreakCount="3">
    <brk id="42" max="7" man="1"/>
    <brk id="78" max="7" man="1"/>
    <brk id="101" max="7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stopIfTrue="1" operator="between" id="{986DD1B1-62FA-4814-8351-5474E1331A86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C127</xm:sqref>
        </x14:conditionalFormatting>
        <x14:conditionalFormatting xmlns:xm="http://schemas.microsoft.com/office/excel/2006/main">
          <x14:cfRule type="cellIs" priority="50" stopIfTrue="1" operator="between" id="{C05D5304-249C-45F3-BD57-8AB37B5D1C71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C127</xm:sqref>
        </x14:conditionalFormatting>
        <x14:conditionalFormatting xmlns:xm="http://schemas.microsoft.com/office/excel/2006/main">
          <x14:cfRule type="cellIs" priority="36" stopIfTrue="1" operator="between" id="{414E0047-4412-4B30-A24C-AF28110AB3E0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H127</xm:sqref>
        </x14:conditionalFormatting>
        <x14:conditionalFormatting xmlns:xm="http://schemas.microsoft.com/office/excel/2006/main">
          <x14:cfRule type="cellIs" priority="35" stopIfTrue="1" operator="between" id="{56908582-21C5-4436-8285-2FA1DB40EB3A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H127</xm:sqref>
        </x14:conditionalFormatting>
        <x14:conditionalFormatting xmlns:xm="http://schemas.microsoft.com/office/excel/2006/main">
          <x14:cfRule type="cellIs" priority="33" stopIfTrue="1" operator="between" id="{9A7E8ED4-A051-4855-BD30-1D35759683B8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ellIs" priority="32" stopIfTrue="1" operator="between" id="{63A29470-D70B-451C-A722-46F8B8FF244B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ellIs" priority="27" stopIfTrue="1" operator="between" id="{914F3BDD-07AA-41EB-B612-ABBC3272D44B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H125</xm:sqref>
        </x14:conditionalFormatting>
        <x14:conditionalFormatting xmlns:xm="http://schemas.microsoft.com/office/excel/2006/main">
          <x14:cfRule type="cellIs" priority="26" stopIfTrue="1" operator="between" id="{1DB77A6D-39AF-4E48-98F6-FA3A2266B424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H125</xm:sqref>
        </x14:conditionalFormatting>
        <x14:conditionalFormatting xmlns:xm="http://schemas.microsoft.com/office/excel/2006/main">
          <x14:cfRule type="cellIs" priority="24" stopIfTrue="1" operator="between" id="{5B3B4F6B-265D-43F8-9C28-5F885A4C7511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cellIs" priority="23" stopIfTrue="1" operator="between" id="{7791412A-5911-4121-8D46-3EB18624592C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cellIs" priority="21" stopIfTrue="1" operator="between" id="{14855DE9-CE2E-47D2-9822-A7A6B77C34EE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cellIs" priority="20" stopIfTrue="1" operator="between" id="{AC733B1F-1F74-4687-8124-5C242DE617A1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cellIs" priority="18" stopIfTrue="1" operator="between" id="{F19A8459-8D95-428F-8009-CAC62502B3BA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ellIs" priority="17" stopIfTrue="1" operator="between" id="{C41190C8-870F-473A-9FEB-8058CBA4805F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ellIs" priority="15" stopIfTrue="1" operator="between" id="{C16C7820-0A2C-46C0-BCCD-66719C938666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cellIs" priority="14" stopIfTrue="1" operator="between" id="{0362D705-37AB-4E6A-B6A7-D6B6820D8169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cellIs" priority="12" stopIfTrue="1" operator="between" id="{6F9ECA0A-1A84-4B51-ABE5-AFF7A6A5BCEF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F127</xm:sqref>
        </x14:conditionalFormatting>
        <x14:conditionalFormatting xmlns:xm="http://schemas.microsoft.com/office/excel/2006/main">
          <x14:cfRule type="cellIs" priority="11" stopIfTrue="1" operator="between" id="{EAF31998-801D-4DE4-9FAF-4692F112F325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F127</xm:sqref>
        </x14:conditionalFormatting>
        <x14:conditionalFormatting xmlns:xm="http://schemas.microsoft.com/office/excel/2006/main">
          <x14:cfRule type="cellIs" priority="9" stopIfTrue="1" operator="between" id="{FA8AF317-D9E5-4B2B-A2E9-A6E79C732683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F125</xm:sqref>
        </x14:conditionalFormatting>
        <x14:conditionalFormatting xmlns:xm="http://schemas.microsoft.com/office/excel/2006/main">
          <x14:cfRule type="cellIs" priority="8" stopIfTrue="1" operator="between" id="{5BDE2EDA-E035-46FB-94CC-89639E3077CB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F125</xm:sqref>
        </x14:conditionalFormatting>
        <x14:conditionalFormatting xmlns:xm="http://schemas.microsoft.com/office/excel/2006/main">
          <x14:cfRule type="cellIs" priority="6" stopIfTrue="1" operator="between" id="{BF602E00-048F-42BE-BF67-69D525E851FD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G127</xm:sqref>
        </x14:conditionalFormatting>
        <x14:conditionalFormatting xmlns:xm="http://schemas.microsoft.com/office/excel/2006/main">
          <x14:cfRule type="cellIs" priority="5" stopIfTrue="1" operator="between" id="{0A2069A2-9BFE-4BD5-A585-DABED206267E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G127</xm:sqref>
        </x14:conditionalFormatting>
        <x14:conditionalFormatting xmlns:xm="http://schemas.microsoft.com/office/excel/2006/main">
          <x14:cfRule type="cellIs" priority="3" stopIfTrue="1" operator="between" id="{DBB46084-B5CB-4429-B2FB-46A2253FE9A2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G125</xm:sqref>
        </x14:conditionalFormatting>
        <x14:conditionalFormatting xmlns:xm="http://schemas.microsoft.com/office/excel/2006/main">
          <x14:cfRule type="cellIs" priority="2" stopIfTrue="1" operator="between" id="{EBFE0FC5-9151-461E-8973-1BBF155EA3E4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G125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R127"/>
  <sheetViews>
    <sheetView topLeftCell="A51" workbookViewId="0">
      <selection activeCell="F55" sqref="F55"/>
    </sheetView>
  </sheetViews>
  <sheetFormatPr defaultRowHeight="12.75" x14ac:dyDescent="0.2"/>
  <cols>
    <col min="2" max="2" width="36.5703125" customWidth="1"/>
    <col min="3" max="5" width="11.85546875" bestFit="1" customWidth="1"/>
    <col min="6" max="6" width="11.85546875" customWidth="1"/>
    <col min="7" max="7" width="11.85546875" bestFit="1" customWidth="1"/>
    <col min="9" max="9" width="22.42578125" bestFit="1" customWidth="1"/>
  </cols>
  <sheetData>
    <row r="2" spans="2:18" ht="15.75" x14ac:dyDescent="0.25">
      <c r="B2" s="7" t="str">
        <f>+"UDDANNELSESPULJE "&amp;+RN!D18</f>
        <v>UDDANNELSESPULJE 2021</v>
      </c>
      <c r="C2" s="3"/>
      <c r="D2" s="3"/>
      <c r="E2" s="3"/>
      <c r="F2" s="3"/>
      <c r="G2" s="3"/>
    </row>
    <row r="3" spans="2:18" ht="15.75" x14ac:dyDescent="0.25">
      <c r="B3" s="7"/>
      <c r="C3" s="3"/>
      <c r="D3" s="3"/>
      <c r="E3" s="3"/>
      <c r="F3" s="3"/>
      <c r="G3" s="3"/>
    </row>
    <row r="4" spans="2:18" ht="15" x14ac:dyDescent="0.25">
      <c r="B4" s="1" t="s">
        <v>12</v>
      </c>
      <c r="C4" s="140">
        <f>+BUDGET!C4</f>
        <v>0</v>
      </c>
      <c r="D4" s="140"/>
      <c r="E4" s="140"/>
      <c r="F4" s="140"/>
      <c r="G4" s="140"/>
      <c r="I4" s="56"/>
      <c r="R4" s="55"/>
    </row>
    <row r="5" spans="2:18" ht="15" x14ac:dyDescent="0.25">
      <c r="B5" s="1" t="s">
        <v>85</v>
      </c>
      <c r="C5" s="140">
        <f>+BUDGET!C5</f>
        <v>0</v>
      </c>
      <c r="D5" s="140"/>
      <c r="E5" s="140"/>
      <c r="F5" s="140"/>
      <c r="G5" s="140"/>
    </row>
    <row r="6" spans="2:18" ht="15.75" thickBot="1" x14ac:dyDescent="0.3">
      <c r="B6" s="1"/>
      <c r="C6" s="1"/>
      <c r="D6" s="2"/>
      <c r="E6" s="2"/>
      <c r="F6" s="2"/>
      <c r="G6" s="2"/>
    </row>
    <row r="7" spans="2:18" ht="16.5" thickBot="1" x14ac:dyDescent="0.25">
      <c r="B7" s="141" t="str">
        <f>+"REGNSKABSOPLYSNINGER "&amp;+RN!G18</f>
        <v>REGNSKABSOPLYSNINGER 2024</v>
      </c>
      <c r="C7" s="142"/>
      <c r="D7" s="142"/>
      <c r="E7" s="142"/>
      <c r="F7" s="142"/>
      <c r="G7" s="143"/>
    </row>
    <row r="8" spans="2:18" ht="15.75" thickBot="1" x14ac:dyDescent="0.3">
      <c r="B8" s="76"/>
      <c r="C8" s="77"/>
      <c r="D8" s="78"/>
      <c r="E8" s="78"/>
      <c r="F8" s="78"/>
      <c r="G8" s="79"/>
    </row>
    <row r="9" spans="2:18" s="6" customFormat="1" ht="25.5" customHeight="1" x14ac:dyDescent="0.2">
      <c r="B9" s="134" t="s">
        <v>46</v>
      </c>
      <c r="C9" s="135"/>
      <c r="D9" s="135"/>
      <c r="E9" s="135"/>
      <c r="F9" s="135"/>
      <c r="G9" s="136"/>
      <c r="J9" s="8"/>
    </row>
    <row r="10" spans="2:18" s="6" customFormat="1" ht="30.75" customHeight="1" x14ac:dyDescent="0.2">
      <c r="B10" s="137" t="s">
        <v>47</v>
      </c>
      <c r="C10" s="138"/>
      <c r="D10" s="138"/>
      <c r="E10" s="138"/>
      <c r="F10" s="138"/>
      <c r="G10" s="139"/>
    </row>
    <row r="11" spans="2:18" x14ac:dyDescent="0.2">
      <c r="B11" s="30" t="s">
        <v>42</v>
      </c>
      <c r="C11" s="4" t="str">
        <f>+RN!D18&amp;+" (kr.)"</f>
        <v>2021 (kr.)</v>
      </c>
      <c r="D11" s="4" t="str">
        <f>+RN!E18&amp;+" (kr.)"</f>
        <v>2022 (kr.)</v>
      </c>
      <c r="E11" s="4" t="str">
        <f>+RN!F18&amp;+" (kr.)"</f>
        <v>2023 (kr.)</v>
      </c>
      <c r="F11" s="4" t="str">
        <f>+RN!G18&amp;+" (kr.)"</f>
        <v>2024 (kr.)</v>
      </c>
      <c r="G11" s="27" t="s">
        <v>2</v>
      </c>
    </row>
    <row r="12" spans="2:18" s="6" customFormat="1" ht="33.75" customHeight="1" x14ac:dyDescent="0.2">
      <c r="B12" s="31" t="s">
        <v>25</v>
      </c>
      <c r="C12" s="15">
        <f>+REGNSKAB_2023!C12</f>
        <v>0</v>
      </c>
      <c r="D12" s="15">
        <f>+REGNSKAB_2023!D12</f>
        <v>0</v>
      </c>
      <c r="E12" s="15">
        <f>+REGNSKAB_2023!E12</f>
        <v>0</v>
      </c>
      <c r="F12" s="12">
        <v>0</v>
      </c>
      <c r="G12" s="38">
        <f t="shared" ref="G12:G19" si="0">SUM(C12:F12)</f>
        <v>0</v>
      </c>
      <c r="J12" s="8"/>
    </row>
    <row r="13" spans="2:18" s="6" customFormat="1" ht="33.75" customHeight="1" x14ac:dyDescent="0.2">
      <c r="B13" s="31" t="s">
        <v>26</v>
      </c>
      <c r="C13" s="15">
        <f>+REGNSKAB_2023!C13</f>
        <v>0</v>
      </c>
      <c r="D13" s="15">
        <f>+REGNSKAB_2023!D13</f>
        <v>0</v>
      </c>
      <c r="E13" s="15">
        <f>+REGNSKAB_2023!E13</f>
        <v>0</v>
      </c>
      <c r="F13" s="12">
        <v>0</v>
      </c>
      <c r="G13" s="38">
        <f t="shared" si="0"/>
        <v>0</v>
      </c>
    </row>
    <row r="14" spans="2:18" s="6" customFormat="1" ht="33" customHeight="1" x14ac:dyDescent="0.2">
      <c r="B14" s="31" t="s">
        <v>27</v>
      </c>
      <c r="C14" s="15">
        <f>+REGNSKAB_2023!C14</f>
        <v>0</v>
      </c>
      <c r="D14" s="15">
        <f>+REGNSKAB_2023!D14</f>
        <v>0</v>
      </c>
      <c r="E14" s="15">
        <f>+REGNSKAB_2023!E14</f>
        <v>0</v>
      </c>
      <c r="F14" s="12">
        <v>0</v>
      </c>
      <c r="G14" s="38">
        <f t="shared" si="0"/>
        <v>0</v>
      </c>
    </row>
    <row r="15" spans="2:18" s="6" customFormat="1" ht="33.75" customHeight="1" x14ac:dyDescent="0.2">
      <c r="B15" s="31" t="s">
        <v>13</v>
      </c>
      <c r="C15" s="15">
        <f>+REGNSKAB_2023!C15</f>
        <v>0</v>
      </c>
      <c r="D15" s="15">
        <f>+REGNSKAB_2023!D15</f>
        <v>0</v>
      </c>
      <c r="E15" s="15">
        <f>+REGNSKAB_2023!E15</f>
        <v>0</v>
      </c>
      <c r="F15" s="12">
        <v>0</v>
      </c>
      <c r="G15" s="38">
        <f t="shared" si="0"/>
        <v>0</v>
      </c>
    </row>
    <row r="16" spans="2:18" s="6" customFormat="1" ht="33.75" customHeight="1" x14ac:dyDescent="0.2">
      <c r="B16" s="31" t="s">
        <v>3</v>
      </c>
      <c r="C16" s="15">
        <f>+REGNSKAB_2023!C16</f>
        <v>0</v>
      </c>
      <c r="D16" s="15">
        <f>+REGNSKAB_2023!D16</f>
        <v>0</v>
      </c>
      <c r="E16" s="15">
        <f>+REGNSKAB_2023!E16</f>
        <v>0</v>
      </c>
      <c r="F16" s="12">
        <v>0</v>
      </c>
      <c r="G16" s="38">
        <f t="shared" si="0"/>
        <v>0</v>
      </c>
    </row>
    <row r="17" spans="2:7" s="6" customFormat="1" ht="33.75" customHeight="1" x14ac:dyDescent="0.2">
      <c r="B17" s="31" t="s">
        <v>4</v>
      </c>
      <c r="C17" s="15">
        <f>+REGNSKAB_2023!C17</f>
        <v>0</v>
      </c>
      <c r="D17" s="15">
        <f>+REGNSKAB_2023!D17</f>
        <v>0</v>
      </c>
      <c r="E17" s="15">
        <f>+REGNSKAB_2023!E17</f>
        <v>0</v>
      </c>
      <c r="F17" s="12">
        <v>0</v>
      </c>
      <c r="G17" s="38">
        <f t="shared" si="0"/>
        <v>0</v>
      </c>
    </row>
    <row r="18" spans="2:7" s="6" customFormat="1" ht="33.75" customHeight="1" x14ac:dyDescent="0.2">
      <c r="B18" s="31" t="s">
        <v>5</v>
      </c>
      <c r="C18" s="15">
        <f>+REGNSKAB_2023!C18</f>
        <v>0</v>
      </c>
      <c r="D18" s="15">
        <f>+REGNSKAB_2023!D18</f>
        <v>0</v>
      </c>
      <c r="E18" s="15">
        <f>+REGNSKAB_2023!E18</f>
        <v>0</v>
      </c>
      <c r="F18" s="12">
        <v>0</v>
      </c>
      <c r="G18" s="38">
        <f t="shared" si="0"/>
        <v>0</v>
      </c>
    </row>
    <row r="19" spans="2:7" s="6" customFormat="1" ht="33.75" customHeight="1" x14ac:dyDescent="0.2">
      <c r="B19" s="41" t="s">
        <v>16</v>
      </c>
      <c r="C19" s="15">
        <f>+C29</f>
        <v>0</v>
      </c>
      <c r="D19" s="15">
        <f>+D29</f>
        <v>0</v>
      </c>
      <c r="E19" s="15">
        <f>+E29</f>
        <v>0</v>
      </c>
      <c r="F19" s="15">
        <f>+F29</f>
        <v>0</v>
      </c>
      <c r="G19" s="38">
        <f t="shared" si="0"/>
        <v>0</v>
      </c>
    </row>
    <row r="20" spans="2:7" s="6" customFormat="1" ht="22.5" customHeight="1" thickBot="1" x14ac:dyDescent="0.25">
      <c r="B20" s="74" t="s">
        <v>6</v>
      </c>
      <c r="C20" s="14">
        <f>SUM(C12:C19)</f>
        <v>0</v>
      </c>
      <c r="D20" s="14">
        <f>SUM(D12:D19)</f>
        <v>0</v>
      </c>
      <c r="E20" s="14">
        <f>SUM(E12:E19)</f>
        <v>0</v>
      </c>
      <c r="F20" s="14">
        <f>SUM(F12:F19)</f>
        <v>0</v>
      </c>
      <c r="G20" s="34">
        <f>SUM(G12:G19)</f>
        <v>0</v>
      </c>
    </row>
    <row r="21" spans="2:7" ht="15.75" thickBot="1" x14ac:dyDescent="0.3">
      <c r="B21" s="76"/>
      <c r="C21" s="77"/>
      <c r="D21" s="78"/>
      <c r="E21" s="78"/>
      <c r="F21" s="78"/>
      <c r="G21" s="79"/>
    </row>
    <row r="22" spans="2:7" s="6" customFormat="1" ht="15.75" customHeight="1" x14ac:dyDescent="0.2">
      <c r="B22" s="134" t="s">
        <v>44</v>
      </c>
      <c r="C22" s="135"/>
      <c r="D22" s="135"/>
      <c r="E22" s="135"/>
      <c r="F22" s="135"/>
      <c r="G22" s="136"/>
    </row>
    <row r="23" spans="2:7" s="6" customFormat="1" ht="12.75" customHeight="1" x14ac:dyDescent="0.2">
      <c r="B23" s="137" t="s">
        <v>43</v>
      </c>
      <c r="C23" s="147"/>
      <c r="D23" s="147"/>
      <c r="E23" s="147"/>
      <c r="F23" s="147"/>
      <c r="G23" s="148"/>
    </row>
    <row r="24" spans="2:7" s="6" customFormat="1" x14ac:dyDescent="0.2">
      <c r="B24" s="46"/>
      <c r="C24" s="4" t="str">
        <f>+C11</f>
        <v>2021 (kr.)</v>
      </c>
      <c r="D24" s="4" t="str">
        <f>+D11</f>
        <v>2022 (kr.)</v>
      </c>
      <c r="E24" s="4" t="str">
        <f>+E11</f>
        <v>2023 (kr.)</v>
      </c>
      <c r="F24" s="4" t="str">
        <f>+F11</f>
        <v>2024 (kr.)</v>
      </c>
      <c r="G24" s="47" t="str">
        <f>+G11</f>
        <v>I ALT (kr.)</v>
      </c>
    </row>
    <row r="25" spans="2:7" s="6" customFormat="1" ht="23.25" customHeight="1" x14ac:dyDescent="0.2">
      <c r="B25" s="52" t="s">
        <v>19</v>
      </c>
      <c r="C25" s="15">
        <f>+REGNSKAB_2023!C25</f>
        <v>0</v>
      </c>
      <c r="D25" s="15">
        <f>+REGNSKAB_2023!D25</f>
        <v>0</v>
      </c>
      <c r="E25" s="15">
        <f>+REGNSKAB_2023!E25</f>
        <v>0</v>
      </c>
      <c r="F25" s="12">
        <v>0</v>
      </c>
      <c r="G25" s="38">
        <f>SUM(C25:F25)</f>
        <v>0</v>
      </c>
    </row>
    <row r="26" spans="2:7" s="6" customFormat="1" ht="23.25" customHeight="1" x14ac:dyDescent="0.2">
      <c r="B26" s="52" t="s">
        <v>20</v>
      </c>
      <c r="C26" s="15">
        <f>+REGNSKAB_2023!C26</f>
        <v>0</v>
      </c>
      <c r="D26" s="15">
        <f>+REGNSKAB_2023!D26</f>
        <v>0</v>
      </c>
      <c r="E26" s="15">
        <f>+REGNSKAB_2023!E26</f>
        <v>0</v>
      </c>
      <c r="F26" s="12">
        <v>0</v>
      </c>
      <c r="G26" s="38">
        <f>SUM(C26:F26)</f>
        <v>0</v>
      </c>
    </row>
    <row r="27" spans="2:7" s="6" customFormat="1" ht="23.25" customHeight="1" x14ac:dyDescent="0.2">
      <c r="B27" s="52" t="s">
        <v>21</v>
      </c>
      <c r="C27" s="15">
        <f>+REGNSKAB_2023!C27</f>
        <v>0</v>
      </c>
      <c r="D27" s="15">
        <f>+REGNSKAB_2023!D27</f>
        <v>0</v>
      </c>
      <c r="E27" s="15">
        <f>+REGNSKAB_2023!E27</f>
        <v>0</v>
      </c>
      <c r="F27" s="12">
        <v>0</v>
      </c>
      <c r="G27" s="38">
        <f>SUM(C27:F27)</f>
        <v>0</v>
      </c>
    </row>
    <row r="28" spans="2:7" s="6" customFormat="1" ht="23.25" customHeight="1" x14ac:dyDescent="0.2">
      <c r="B28" s="52" t="s">
        <v>22</v>
      </c>
      <c r="C28" s="15">
        <f>+REGNSKAB_2023!C28</f>
        <v>0</v>
      </c>
      <c r="D28" s="15">
        <f>+REGNSKAB_2023!D28</f>
        <v>0</v>
      </c>
      <c r="E28" s="15">
        <f>+REGNSKAB_2023!E28</f>
        <v>0</v>
      </c>
      <c r="F28" s="12">
        <v>0</v>
      </c>
      <c r="G28" s="38">
        <f>SUM(C28:F28)</f>
        <v>0</v>
      </c>
    </row>
    <row r="29" spans="2:7" s="6" customFormat="1" ht="22.5" customHeight="1" thickBot="1" x14ac:dyDescent="0.25">
      <c r="B29" s="74" t="s">
        <v>6</v>
      </c>
      <c r="C29" s="14">
        <f>SUM(C25:C28)</f>
        <v>0</v>
      </c>
      <c r="D29" s="14">
        <f>SUM(D25:D28)</f>
        <v>0</v>
      </c>
      <c r="E29" s="14">
        <f>SUM(E25:E28)</f>
        <v>0</v>
      </c>
      <c r="F29" s="14">
        <f>SUM(F25:F28)</f>
        <v>0</v>
      </c>
      <c r="G29" s="75">
        <f>SUM(G25:G28)</f>
        <v>0</v>
      </c>
    </row>
    <row r="30" spans="2:7" ht="15.75" thickBot="1" x14ac:dyDescent="0.3">
      <c r="B30" s="76"/>
      <c r="C30" s="77"/>
      <c r="D30" s="78"/>
      <c r="E30" s="78"/>
      <c r="F30" s="78"/>
      <c r="G30" s="79"/>
    </row>
    <row r="31" spans="2:7" s="6" customFormat="1" ht="15.75" x14ac:dyDescent="0.2">
      <c r="B31" s="134" t="s">
        <v>45</v>
      </c>
      <c r="C31" s="135"/>
      <c r="D31" s="135"/>
      <c r="E31" s="135"/>
      <c r="F31" s="135"/>
      <c r="G31" s="136"/>
    </row>
    <row r="32" spans="2:7" s="6" customFormat="1" x14ac:dyDescent="0.2">
      <c r="B32" s="30"/>
      <c r="C32" s="20" t="str">
        <f>+RN!D18&amp;+" (timer)"</f>
        <v>2021 (timer)</v>
      </c>
      <c r="D32" s="20" t="str">
        <f>+RN!E18&amp;+" (timer)"</f>
        <v>2022 (timer)</v>
      </c>
      <c r="E32" s="20" t="str">
        <f>+RN!F18&amp;+" (timer)"</f>
        <v>2023 (timer)</v>
      </c>
      <c r="F32" s="20" t="str">
        <f>+RN!G18&amp;+" (timer)"</f>
        <v>2024 (timer)</v>
      </c>
      <c r="G32" s="49" t="s">
        <v>24</v>
      </c>
    </row>
    <row r="33" spans="2:10" s="6" customFormat="1" ht="23.25" customHeight="1" x14ac:dyDescent="0.2">
      <c r="B33" s="99" t="s">
        <v>28</v>
      </c>
      <c r="C33" s="15">
        <f>+REGNSKAB_2023!C33</f>
        <v>0</v>
      </c>
      <c r="D33" s="15">
        <f>+REGNSKAB_2023!D33</f>
        <v>0</v>
      </c>
      <c r="E33" s="15">
        <f>+REGNSKAB_2023!E33</f>
        <v>0</v>
      </c>
      <c r="F33" s="98">
        <v>0</v>
      </c>
      <c r="G33" s="38">
        <f>SUM(C33:F33)</f>
        <v>0</v>
      </c>
    </row>
    <row r="34" spans="2:10" s="6" customFormat="1" ht="23.25" customHeight="1" x14ac:dyDescent="0.2">
      <c r="B34" s="99" t="s">
        <v>29</v>
      </c>
      <c r="C34" s="15">
        <f>+REGNSKAB_2023!C34</f>
        <v>0</v>
      </c>
      <c r="D34" s="15">
        <f>+REGNSKAB_2023!D34</f>
        <v>0</v>
      </c>
      <c r="E34" s="15">
        <f>+REGNSKAB_2023!E34</f>
        <v>0</v>
      </c>
      <c r="F34" s="98">
        <v>0</v>
      </c>
      <c r="G34" s="38">
        <f>SUM(C34:F34)</f>
        <v>0</v>
      </c>
    </row>
    <row r="35" spans="2:10" s="6" customFormat="1" ht="23.25" customHeight="1" thickBot="1" x14ac:dyDescent="0.25">
      <c r="B35" s="74" t="s">
        <v>30</v>
      </c>
      <c r="C35" s="14">
        <f>+C33+C34</f>
        <v>0</v>
      </c>
      <c r="D35" s="14">
        <f>+D33+D34</f>
        <v>0</v>
      </c>
      <c r="E35" s="14">
        <f>+E33+E34</f>
        <v>0</v>
      </c>
      <c r="F35" s="14">
        <f>+F33+F34</f>
        <v>0</v>
      </c>
      <c r="G35" s="75">
        <f>+G33+G34</f>
        <v>0</v>
      </c>
    </row>
    <row r="36" spans="2:10" ht="15.75" thickBot="1" x14ac:dyDescent="0.3">
      <c r="B36" s="76"/>
      <c r="C36" s="77"/>
      <c r="D36" s="78"/>
      <c r="E36" s="78"/>
      <c r="F36" s="78"/>
      <c r="G36" s="79"/>
    </row>
    <row r="37" spans="2:10" s="6" customFormat="1" ht="15.75" customHeight="1" x14ac:dyDescent="0.2">
      <c r="B37" s="134" t="s">
        <v>62</v>
      </c>
      <c r="C37" s="135"/>
      <c r="D37" s="135"/>
      <c r="E37" s="135"/>
      <c r="F37" s="135"/>
      <c r="G37" s="136"/>
    </row>
    <row r="38" spans="2:10" s="6" customFormat="1" x14ac:dyDescent="0.2">
      <c r="B38" s="30"/>
      <c r="C38" s="20">
        <f>+RN!D18</f>
        <v>2021</v>
      </c>
      <c r="D38" s="20">
        <f>+RN!E18</f>
        <v>2022</v>
      </c>
      <c r="E38" s="20">
        <f>+RN!F18</f>
        <v>2023</v>
      </c>
      <c r="F38" s="20">
        <f>+RN!G18</f>
        <v>2024</v>
      </c>
      <c r="G38" s="49" t="s">
        <v>6</v>
      </c>
    </row>
    <row r="39" spans="2:10" s="6" customFormat="1" ht="23.25" customHeight="1" x14ac:dyDescent="0.2">
      <c r="B39" s="41" t="s">
        <v>39</v>
      </c>
      <c r="C39" s="15">
        <f t="shared" ref="C39:G40" si="1">IF(C12&lt;&gt;0,+C12/C33,0)</f>
        <v>0</v>
      </c>
      <c r="D39" s="15">
        <f t="shared" si="1"/>
        <v>0</v>
      </c>
      <c r="E39" s="15">
        <f t="shared" si="1"/>
        <v>0</v>
      </c>
      <c r="F39" s="15">
        <f t="shared" si="1"/>
        <v>0</v>
      </c>
      <c r="G39" s="32">
        <f t="shared" si="1"/>
        <v>0</v>
      </c>
    </row>
    <row r="40" spans="2:10" s="6" customFormat="1" ht="23.25" customHeight="1" thickBot="1" x14ac:dyDescent="0.25">
      <c r="B40" s="57" t="s">
        <v>40</v>
      </c>
      <c r="C40" s="58">
        <f t="shared" si="1"/>
        <v>0</v>
      </c>
      <c r="D40" s="58">
        <f t="shared" si="1"/>
        <v>0</v>
      </c>
      <c r="E40" s="58">
        <f t="shared" si="1"/>
        <v>0</v>
      </c>
      <c r="F40" s="58">
        <f t="shared" si="1"/>
        <v>0</v>
      </c>
      <c r="G40" s="59">
        <f t="shared" si="1"/>
        <v>0</v>
      </c>
    </row>
    <row r="41" spans="2:10" ht="15" x14ac:dyDescent="0.25">
      <c r="B41" s="1"/>
      <c r="C41" s="1"/>
      <c r="D41" s="2"/>
      <c r="E41" s="2"/>
      <c r="F41" s="2"/>
      <c r="G41" s="2"/>
    </row>
    <row r="42" spans="2:10" ht="15.75" thickBot="1" x14ac:dyDescent="0.3">
      <c r="B42" s="1"/>
      <c r="C42" s="1"/>
      <c r="D42" s="2"/>
      <c r="E42" s="2"/>
      <c r="F42" s="2"/>
      <c r="G42" s="2"/>
    </row>
    <row r="43" spans="2:10" ht="16.5" thickBot="1" x14ac:dyDescent="0.25">
      <c r="B43" s="141" t="str">
        <f>+"KORRIGERET BUDGET "&amp;+RN!G18</f>
        <v>KORRIGERET BUDGET 2024</v>
      </c>
      <c r="C43" s="142"/>
      <c r="D43" s="142"/>
      <c r="E43" s="142"/>
      <c r="F43" s="142"/>
      <c r="G43" s="143"/>
    </row>
    <row r="44" spans="2:10" ht="15.75" thickBot="1" x14ac:dyDescent="0.3">
      <c r="B44" s="76"/>
      <c r="C44" s="77"/>
      <c r="D44" s="78"/>
      <c r="E44" s="78"/>
      <c r="F44" s="78"/>
      <c r="G44" s="79"/>
    </row>
    <row r="45" spans="2:10" s="6" customFormat="1" ht="25.5" customHeight="1" thickBot="1" x14ac:dyDescent="0.25">
      <c r="B45" s="134" t="s">
        <v>84</v>
      </c>
      <c r="C45" s="135"/>
      <c r="D45" s="135"/>
      <c r="E45" s="135"/>
      <c r="F45" s="135"/>
      <c r="G45" s="136"/>
    </row>
    <row r="46" spans="2:10" s="6" customFormat="1" ht="30.75" customHeight="1" thickBot="1" x14ac:dyDescent="0.25">
      <c r="B46" s="137" t="str">
        <f>+BUDGET!B8</f>
        <v>(Herunder angives projektets samlede budget opgjort på kalenderår. Her skal alt medregnes både egenfinansiering (min. 30%) samt støttekroner fra Region Nordjylland)</v>
      </c>
      <c r="C46" s="138"/>
      <c r="D46" s="138"/>
      <c r="E46" s="138"/>
      <c r="F46" s="138"/>
      <c r="G46" s="139"/>
      <c r="I46" s="95" t="s">
        <v>64</v>
      </c>
    </row>
    <row r="47" spans="2:10" s="6" customFormat="1" ht="13.5" thickBot="1" x14ac:dyDescent="0.25">
      <c r="B47" s="30" t="s">
        <v>65</v>
      </c>
      <c r="C47" s="4" t="str">
        <f>+C11</f>
        <v>2021 (kr.)</v>
      </c>
      <c r="D47" s="4" t="str">
        <f>+D11</f>
        <v>2022 (kr.)</v>
      </c>
      <c r="E47" s="4" t="str">
        <f>+E11</f>
        <v>2023 (kr.)</v>
      </c>
      <c r="F47" s="4" t="str">
        <f>+F11</f>
        <v>2024 (kr.)</v>
      </c>
      <c r="G47" s="27" t="s">
        <v>2</v>
      </c>
    </row>
    <row r="48" spans="2:10" s="6" customFormat="1" ht="33.75" customHeight="1" x14ac:dyDescent="0.2">
      <c r="B48" s="31" t="s">
        <v>25</v>
      </c>
      <c r="C48" s="15">
        <f>+REGNSKAB_2023!C48</f>
        <v>0</v>
      </c>
      <c r="D48" s="15">
        <f>+REGNSKAB_2023!D48</f>
        <v>0</v>
      </c>
      <c r="E48" s="15">
        <f>+REGNSKAB_2023!E48</f>
        <v>0</v>
      </c>
      <c r="F48" s="15">
        <f t="shared" ref="F48:F55" si="2">+F12</f>
        <v>0</v>
      </c>
      <c r="G48" s="38">
        <f t="shared" ref="G48:G55" si="3">SUM(C48:F48)</f>
        <v>0</v>
      </c>
      <c r="I48" s="92">
        <f>+BUDGET!G10</f>
        <v>0</v>
      </c>
      <c r="J48" s="8"/>
    </row>
    <row r="49" spans="2:9" s="6" customFormat="1" ht="33.75" customHeight="1" x14ac:dyDescent="0.2">
      <c r="B49" s="31" t="s">
        <v>26</v>
      </c>
      <c r="C49" s="15">
        <f>+REGNSKAB_2023!C49</f>
        <v>0</v>
      </c>
      <c r="D49" s="15">
        <f>+REGNSKAB_2023!D49</f>
        <v>0</v>
      </c>
      <c r="E49" s="15">
        <f>+REGNSKAB_2023!E49</f>
        <v>0</v>
      </c>
      <c r="F49" s="15">
        <f t="shared" si="2"/>
        <v>0</v>
      </c>
      <c r="G49" s="38">
        <f t="shared" si="3"/>
        <v>0</v>
      </c>
      <c r="I49" s="93">
        <f>+BUDGET!G11</f>
        <v>0</v>
      </c>
    </row>
    <row r="50" spans="2:9" s="6" customFormat="1" ht="33" customHeight="1" x14ac:dyDescent="0.2">
      <c r="B50" s="31" t="s">
        <v>27</v>
      </c>
      <c r="C50" s="15">
        <f>+REGNSKAB_2023!C50</f>
        <v>0</v>
      </c>
      <c r="D50" s="15">
        <f>+REGNSKAB_2023!D50</f>
        <v>0</v>
      </c>
      <c r="E50" s="15">
        <f>+REGNSKAB_2023!E50</f>
        <v>0</v>
      </c>
      <c r="F50" s="15">
        <f t="shared" si="2"/>
        <v>0</v>
      </c>
      <c r="G50" s="38">
        <f t="shared" si="3"/>
        <v>0</v>
      </c>
      <c r="I50" s="93">
        <f>+BUDGET!G12</f>
        <v>0</v>
      </c>
    </row>
    <row r="51" spans="2:9" s="6" customFormat="1" ht="33.75" customHeight="1" x14ac:dyDescent="0.2">
      <c r="B51" s="31" t="s">
        <v>13</v>
      </c>
      <c r="C51" s="15">
        <f>+REGNSKAB_2023!C51</f>
        <v>0</v>
      </c>
      <c r="D51" s="15">
        <f>+REGNSKAB_2023!D51</f>
        <v>0</v>
      </c>
      <c r="E51" s="15">
        <f>+REGNSKAB_2023!E51</f>
        <v>0</v>
      </c>
      <c r="F51" s="15">
        <f t="shared" si="2"/>
        <v>0</v>
      </c>
      <c r="G51" s="38">
        <f t="shared" si="3"/>
        <v>0</v>
      </c>
      <c r="I51" s="93">
        <f>+BUDGET!G13</f>
        <v>0</v>
      </c>
    </row>
    <row r="52" spans="2:9" s="6" customFormat="1" ht="33.75" customHeight="1" x14ac:dyDescent="0.2">
      <c r="B52" s="31" t="s">
        <v>3</v>
      </c>
      <c r="C52" s="15">
        <f>+REGNSKAB_2023!C52</f>
        <v>0</v>
      </c>
      <c r="D52" s="15">
        <f>+REGNSKAB_2023!D52</f>
        <v>0</v>
      </c>
      <c r="E52" s="15">
        <f>+REGNSKAB_2023!E52</f>
        <v>0</v>
      </c>
      <c r="F52" s="15">
        <f t="shared" si="2"/>
        <v>0</v>
      </c>
      <c r="G52" s="38">
        <f t="shared" si="3"/>
        <v>0</v>
      </c>
      <c r="I52" s="93">
        <f>+BUDGET!G14</f>
        <v>0</v>
      </c>
    </row>
    <row r="53" spans="2:9" s="6" customFormat="1" ht="33.75" customHeight="1" x14ac:dyDescent="0.2">
      <c r="B53" s="31" t="s">
        <v>4</v>
      </c>
      <c r="C53" s="15">
        <f>+REGNSKAB_2023!C53</f>
        <v>0</v>
      </c>
      <c r="D53" s="15">
        <f>+REGNSKAB_2023!D53</f>
        <v>0</v>
      </c>
      <c r="E53" s="15">
        <f>+REGNSKAB_2023!E53</f>
        <v>0</v>
      </c>
      <c r="F53" s="15">
        <f t="shared" si="2"/>
        <v>0</v>
      </c>
      <c r="G53" s="38">
        <f t="shared" si="3"/>
        <v>0</v>
      </c>
      <c r="I53" s="93">
        <f>+BUDGET!G15</f>
        <v>0</v>
      </c>
    </row>
    <row r="54" spans="2:9" s="6" customFormat="1" ht="33.75" customHeight="1" x14ac:dyDescent="0.2">
      <c r="B54" s="31" t="s">
        <v>5</v>
      </c>
      <c r="C54" s="15">
        <f>+REGNSKAB_2023!C54</f>
        <v>0</v>
      </c>
      <c r="D54" s="15">
        <f>+REGNSKAB_2023!D54</f>
        <v>0</v>
      </c>
      <c r="E54" s="15">
        <f>+REGNSKAB_2023!E54</f>
        <v>0</v>
      </c>
      <c r="F54" s="15">
        <f t="shared" si="2"/>
        <v>0</v>
      </c>
      <c r="G54" s="38">
        <f t="shared" si="3"/>
        <v>0</v>
      </c>
      <c r="I54" s="93">
        <f>+BUDGET!G16</f>
        <v>0</v>
      </c>
    </row>
    <row r="55" spans="2:9" s="6" customFormat="1" ht="33.75" customHeight="1" x14ac:dyDescent="0.2">
      <c r="B55" s="41" t="s">
        <v>16</v>
      </c>
      <c r="C55" s="15">
        <f>+C65</f>
        <v>0</v>
      </c>
      <c r="D55" s="15">
        <f>+D65</f>
        <v>0</v>
      </c>
      <c r="E55" s="15">
        <f>+E65</f>
        <v>0</v>
      </c>
      <c r="F55" s="15">
        <f t="shared" si="2"/>
        <v>0</v>
      </c>
      <c r="G55" s="38">
        <f t="shared" si="3"/>
        <v>0</v>
      </c>
      <c r="I55" s="93">
        <f>+BUDGET!G17</f>
        <v>0</v>
      </c>
    </row>
    <row r="56" spans="2:9" s="6" customFormat="1" ht="22.5" customHeight="1" thickBot="1" x14ac:dyDescent="0.25">
      <c r="B56" s="74" t="s">
        <v>6</v>
      </c>
      <c r="C56" s="14">
        <f>SUM(C48:C55)</f>
        <v>0</v>
      </c>
      <c r="D56" s="14">
        <f>SUM(D48:D55)</f>
        <v>0</v>
      </c>
      <c r="E56" s="14">
        <f>SUM(E48:E55)</f>
        <v>0</v>
      </c>
      <c r="F56" s="14">
        <f>SUM(F48:F55)</f>
        <v>0</v>
      </c>
      <c r="G56" s="34">
        <f>SUM(G48:G55)</f>
        <v>0</v>
      </c>
      <c r="I56" s="94">
        <f>+BUDGET!G18</f>
        <v>0</v>
      </c>
    </row>
    <row r="57" spans="2:9" s="6" customFormat="1" ht="13.5" thickBot="1" x14ac:dyDescent="0.25">
      <c r="B57" s="44"/>
      <c r="C57" s="19"/>
      <c r="D57" s="19"/>
      <c r="E57" s="19"/>
      <c r="F57" s="19"/>
      <c r="G57" s="45"/>
    </row>
    <row r="58" spans="2:9" s="6" customFormat="1" ht="15.75" customHeight="1" x14ac:dyDescent="0.2">
      <c r="B58" s="134" t="s">
        <v>41</v>
      </c>
      <c r="C58" s="135"/>
      <c r="D58" s="135"/>
      <c r="E58" s="135"/>
      <c r="F58" s="135"/>
      <c r="G58" s="136"/>
    </row>
    <row r="59" spans="2:9" s="6" customFormat="1" ht="12.75" customHeight="1" x14ac:dyDescent="0.2">
      <c r="B59" s="137" t="s">
        <v>18</v>
      </c>
      <c r="C59" s="147"/>
      <c r="D59" s="147"/>
      <c r="E59" s="147"/>
      <c r="F59" s="147"/>
      <c r="G59" s="148"/>
    </row>
    <row r="60" spans="2:9" s="6" customFormat="1" ht="13.5" thickBot="1" x14ac:dyDescent="0.25">
      <c r="B60" s="46"/>
      <c r="C60" s="4" t="str">
        <f>+C24</f>
        <v>2021 (kr.)</v>
      </c>
      <c r="D60" s="4" t="str">
        <f>+D24</f>
        <v>2022 (kr.)</v>
      </c>
      <c r="E60" s="4" t="str">
        <f>+E24</f>
        <v>2023 (kr.)</v>
      </c>
      <c r="F60" s="4" t="str">
        <f>+F24</f>
        <v>2024 (kr.)</v>
      </c>
      <c r="G60" s="47" t="str">
        <f>+G47</f>
        <v>I ALT (kr.)</v>
      </c>
    </row>
    <row r="61" spans="2:9" s="6" customFormat="1" ht="23.25" customHeight="1" x14ac:dyDescent="0.2">
      <c r="B61" s="81" t="s">
        <v>19</v>
      </c>
      <c r="C61" s="15">
        <f>+REGNSKAB_2023!C61</f>
        <v>0</v>
      </c>
      <c r="D61" s="15">
        <f>+REGNSKAB_2023!D61</f>
        <v>0</v>
      </c>
      <c r="E61" s="15">
        <f>+REGNSKAB_2023!E61</f>
        <v>0</v>
      </c>
      <c r="F61" s="15">
        <f>+F25</f>
        <v>0</v>
      </c>
      <c r="G61" s="38">
        <f>SUM(C61:F61)</f>
        <v>0</v>
      </c>
      <c r="I61" s="92">
        <f>+BUDGET!G23</f>
        <v>0</v>
      </c>
    </row>
    <row r="62" spans="2:9" s="6" customFormat="1" ht="23.25" customHeight="1" x14ac:dyDescent="0.2">
      <c r="B62" s="81" t="s">
        <v>20</v>
      </c>
      <c r="C62" s="15">
        <f>+REGNSKAB_2023!C62</f>
        <v>0</v>
      </c>
      <c r="D62" s="15">
        <f>+REGNSKAB_2023!D62</f>
        <v>0</v>
      </c>
      <c r="E62" s="15">
        <f>+REGNSKAB_2023!E62</f>
        <v>0</v>
      </c>
      <c r="F62" s="15">
        <f>+F26</f>
        <v>0</v>
      </c>
      <c r="G62" s="38">
        <f>SUM(C62:F62)</f>
        <v>0</v>
      </c>
      <c r="I62" s="93">
        <f>+BUDGET!G24</f>
        <v>0</v>
      </c>
    </row>
    <row r="63" spans="2:9" s="6" customFormat="1" ht="23.25" customHeight="1" x14ac:dyDescent="0.2">
      <c r="B63" s="81" t="s">
        <v>21</v>
      </c>
      <c r="C63" s="15">
        <f>+REGNSKAB_2023!C63</f>
        <v>0</v>
      </c>
      <c r="D63" s="15">
        <f>+REGNSKAB_2023!D63</f>
        <v>0</v>
      </c>
      <c r="E63" s="15">
        <f>+REGNSKAB_2023!E63</f>
        <v>0</v>
      </c>
      <c r="F63" s="15">
        <f>+F27</f>
        <v>0</v>
      </c>
      <c r="G63" s="38">
        <f>SUM(C63:F63)</f>
        <v>0</v>
      </c>
      <c r="I63" s="93">
        <f>+BUDGET!G25</f>
        <v>0</v>
      </c>
    </row>
    <row r="64" spans="2:9" s="6" customFormat="1" ht="23.25" customHeight="1" x14ac:dyDescent="0.2">
      <c r="B64" s="81" t="s">
        <v>22</v>
      </c>
      <c r="C64" s="15">
        <f>+REGNSKAB_2023!C64</f>
        <v>0</v>
      </c>
      <c r="D64" s="15">
        <f>+REGNSKAB_2023!D64</f>
        <v>0</v>
      </c>
      <c r="E64" s="15">
        <f>+REGNSKAB_2023!E64</f>
        <v>0</v>
      </c>
      <c r="F64" s="15">
        <f>+F28</f>
        <v>0</v>
      </c>
      <c r="G64" s="38">
        <f>SUM(C64:F64)</f>
        <v>0</v>
      </c>
      <c r="I64" s="93">
        <f>+BUDGET!G26</f>
        <v>0</v>
      </c>
    </row>
    <row r="65" spans="1:9" s="6" customFormat="1" ht="22.5" customHeight="1" thickBot="1" x14ac:dyDescent="0.25">
      <c r="B65" s="74" t="s">
        <v>6</v>
      </c>
      <c r="C65" s="14">
        <f>SUM(C61:C64)</f>
        <v>0</v>
      </c>
      <c r="D65" s="14">
        <f>SUM(D61:D64)</f>
        <v>0</v>
      </c>
      <c r="E65" s="14">
        <f>SUM(E61:E64)</f>
        <v>0</v>
      </c>
      <c r="F65" s="14">
        <f>SUM(F61:F64)</f>
        <v>0</v>
      </c>
      <c r="G65" s="75">
        <f>SUM(G61:G64)</f>
        <v>0</v>
      </c>
      <c r="I65" s="94">
        <f>+BUDGET!G27</f>
        <v>0</v>
      </c>
    </row>
    <row r="66" spans="1:9" s="6" customFormat="1" ht="13.5" thickBot="1" x14ac:dyDescent="0.25">
      <c r="B66" s="24"/>
      <c r="C66" s="9"/>
      <c r="D66" s="9"/>
      <c r="E66" s="9"/>
      <c r="F66" s="9"/>
      <c r="G66" s="25"/>
      <c r="H66" s="19"/>
    </row>
    <row r="67" spans="1:9" s="6" customFormat="1" ht="15.75" x14ac:dyDescent="0.2">
      <c r="B67" s="134" t="s">
        <v>23</v>
      </c>
      <c r="C67" s="135"/>
      <c r="D67" s="135"/>
      <c r="E67" s="135"/>
      <c r="F67" s="135"/>
      <c r="G67" s="136"/>
    </row>
    <row r="68" spans="1:9" s="6" customFormat="1" x14ac:dyDescent="0.2">
      <c r="B68" s="30"/>
      <c r="C68" s="20" t="str">
        <f>+C32</f>
        <v>2021 (timer)</v>
      </c>
      <c r="D68" s="20" t="str">
        <f>+D32</f>
        <v>2022 (timer)</v>
      </c>
      <c r="E68" s="20" t="str">
        <f>+E32</f>
        <v>2023 (timer)</v>
      </c>
      <c r="F68" s="20" t="str">
        <f>+F32</f>
        <v>2024 (timer)</v>
      </c>
      <c r="G68" s="49" t="s">
        <v>24</v>
      </c>
    </row>
    <row r="69" spans="1:9" s="6" customFormat="1" ht="23.25" customHeight="1" x14ac:dyDescent="0.2">
      <c r="B69" s="99" t="s">
        <v>28</v>
      </c>
      <c r="C69" s="15">
        <f>+REGNSKAB_2023!C69</f>
        <v>0</v>
      </c>
      <c r="D69" s="15">
        <f>+REGNSKAB_2023!D69</f>
        <v>0</v>
      </c>
      <c r="E69" s="15">
        <f>+REGNSKAB_2023!E69</f>
        <v>0</v>
      </c>
      <c r="F69" s="15">
        <f>+F33</f>
        <v>0</v>
      </c>
      <c r="G69" s="38">
        <f>SUM(C69:F69)</f>
        <v>0</v>
      </c>
    </row>
    <row r="70" spans="1:9" s="6" customFormat="1" ht="23.25" customHeight="1" x14ac:dyDescent="0.2">
      <c r="B70" s="99" t="s">
        <v>29</v>
      </c>
      <c r="C70" s="15">
        <f>+REGNSKAB_2023!C70</f>
        <v>0</v>
      </c>
      <c r="D70" s="15">
        <f>+REGNSKAB_2023!D70</f>
        <v>0</v>
      </c>
      <c r="E70" s="15">
        <f>+REGNSKAB_2023!E70</f>
        <v>0</v>
      </c>
      <c r="F70" s="15">
        <f>+F34</f>
        <v>0</v>
      </c>
      <c r="G70" s="38">
        <f>SUM(C70:F70)</f>
        <v>0</v>
      </c>
    </row>
    <row r="71" spans="1:9" s="6" customFormat="1" ht="23.25" customHeight="1" thickBot="1" x14ac:dyDescent="0.25">
      <c r="B71" s="74" t="s">
        <v>30</v>
      </c>
      <c r="C71" s="14">
        <f>+C69+C70</f>
        <v>0</v>
      </c>
      <c r="D71" s="14">
        <f>+D69+D70</f>
        <v>0</v>
      </c>
      <c r="E71" s="14">
        <f>+E69+E70</f>
        <v>0</v>
      </c>
      <c r="F71" s="14">
        <f>+F69+F70</f>
        <v>0</v>
      </c>
      <c r="G71" s="75">
        <f>+G69+G70</f>
        <v>0</v>
      </c>
    </row>
    <row r="72" spans="1:9" s="6" customFormat="1" ht="13.5" thickBot="1" x14ac:dyDescent="0.25">
      <c r="A72" s="19"/>
      <c r="B72" s="24"/>
      <c r="C72" s="9"/>
      <c r="D72" s="9"/>
      <c r="E72" s="9"/>
      <c r="F72" s="9"/>
      <c r="G72" s="25"/>
      <c r="H72" s="19"/>
    </row>
    <row r="73" spans="1:9" s="6" customFormat="1" ht="15.75" customHeight="1" x14ac:dyDescent="0.2">
      <c r="A73" s="19"/>
      <c r="B73" s="134" t="s">
        <v>61</v>
      </c>
      <c r="C73" s="135"/>
      <c r="D73" s="135"/>
      <c r="E73" s="135"/>
      <c r="F73" s="135"/>
      <c r="G73" s="136"/>
      <c r="H73" s="19"/>
    </row>
    <row r="74" spans="1:9" s="6" customFormat="1" x14ac:dyDescent="0.2">
      <c r="A74" s="19"/>
      <c r="B74" s="30"/>
      <c r="C74" s="20">
        <f>+C38</f>
        <v>2021</v>
      </c>
      <c r="D74" s="20">
        <f>+D38</f>
        <v>2022</v>
      </c>
      <c r="E74" s="20">
        <f>+E38</f>
        <v>2023</v>
      </c>
      <c r="F74" s="20">
        <f>+F38</f>
        <v>2024</v>
      </c>
      <c r="G74" s="49" t="s">
        <v>6</v>
      </c>
      <c r="H74" s="19"/>
    </row>
    <row r="75" spans="1:9" s="6" customFormat="1" ht="23.25" customHeight="1" x14ac:dyDescent="0.2">
      <c r="A75" s="19"/>
      <c r="B75" s="41" t="s">
        <v>39</v>
      </c>
      <c r="C75" s="15">
        <f t="shared" ref="C75:F76" si="4">IF(+C48&lt;&gt;0,+C48/C69,0)</f>
        <v>0</v>
      </c>
      <c r="D75" s="15">
        <f t="shared" si="4"/>
        <v>0</v>
      </c>
      <c r="E75" s="15">
        <f t="shared" si="4"/>
        <v>0</v>
      </c>
      <c r="F75" s="15">
        <f t="shared" si="4"/>
        <v>0</v>
      </c>
      <c r="G75" s="32">
        <f>+BUDGET!G38</f>
        <v>0</v>
      </c>
      <c r="H75" s="19"/>
    </row>
    <row r="76" spans="1:9" s="6" customFormat="1" ht="23.25" customHeight="1" thickBot="1" x14ac:dyDescent="0.25">
      <c r="A76" s="19"/>
      <c r="B76" s="73" t="s">
        <v>40</v>
      </c>
      <c r="C76" s="61">
        <f t="shared" si="4"/>
        <v>0</v>
      </c>
      <c r="D76" s="61">
        <f t="shared" si="4"/>
        <v>0</v>
      </c>
      <c r="E76" s="61">
        <f t="shared" si="4"/>
        <v>0</v>
      </c>
      <c r="F76" s="61">
        <f t="shared" si="4"/>
        <v>0</v>
      </c>
      <c r="G76" s="80">
        <f>+BUDGET!G39</f>
        <v>0</v>
      </c>
      <c r="H76" s="19"/>
    </row>
    <row r="77" spans="1:9" s="6" customFormat="1" x14ac:dyDescent="0.2">
      <c r="A77" s="19"/>
      <c r="B77" s="9"/>
      <c r="C77" s="9"/>
      <c r="D77" s="9"/>
      <c r="E77" s="9"/>
      <c r="F77" s="9"/>
      <c r="G77" s="18"/>
      <c r="H77" s="19"/>
    </row>
    <row r="78" spans="1:9" s="6" customFormat="1" ht="13.5" thickBot="1" x14ac:dyDescent="0.25">
      <c r="A78" s="19"/>
      <c r="B78" s="9"/>
      <c r="C78" s="9"/>
      <c r="D78" s="9"/>
      <c r="E78" s="9"/>
      <c r="F78" s="9"/>
      <c r="G78" s="18"/>
      <c r="H78" s="19"/>
    </row>
    <row r="79" spans="1:9" ht="16.5" thickBot="1" x14ac:dyDescent="0.25">
      <c r="B79" s="141" t="str">
        <f>+"BUDGETAFVIGELSE "&amp;+RN!G18</f>
        <v>BUDGETAFVIGELSE 2024</v>
      </c>
      <c r="C79" s="142"/>
      <c r="D79" s="142"/>
      <c r="E79" s="142"/>
      <c r="F79" s="143"/>
      <c r="G79" s="64"/>
    </row>
    <row r="80" spans="1:9" ht="15.75" thickBot="1" x14ac:dyDescent="0.3">
      <c r="B80" s="1"/>
      <c r="C80" s="1"/>
      <c r="D80" s="2"/>
      <c r="E80" s="2"/>
      <c r="F80" s="65"/>
      <c r="G80" s="65"/>
    </row>
    <row r="81" spans="2:10" s="6" customFormat="1" ht="36" customHeight="1" x14ac:dyDescent="0.2">
      <c r="B81" s="134" t="s">
        <v>50</v>
      </c>
      <c r="C81" s="135"/>
      <c r="D81" s="135"/>
      <c r="E81" s="135"/>
      <c r="F81" s="136"/>
      <c r="G81" s="64"/>
    </row>
    <row r="82" spans="2:10" ht="33.75" customHeight="1" x14ac:dyDescent="0.2">
      <c r="B82" s="30" t="s">
        <v>42</v>
      </c>
      <c r="C82" s="20" t="str">
        <f>+"Regnskab "&amp;+F74</f>
        <v>Regnskab 2024</v>
      </c>
      <c r="D82" s="20" t="str">
        <f>+"Budget  "&amp;+F74</f>
        <v>Budget  2024</v>
      </c>
      <c r="E82" s="20" t="s">
        <v>52</v>
      </c>
      <c r="F82" s="69" t="s">
        <v>53</v>
      </c>
      <c r="G82" s="63"/>
    </row>
    <row r="83" spans="2:10" s="6" customFormat="1" ht="33.75" customHeight="1" x14ac:dyDescent="0.2">
      <c r="B83" s="31" t="s">
        <v>25</v>
      </c>
      <c r="C83" s="15">
        <f t="shared" ref="C83:C89" si="5">+F12</f>
        <v>0</v>
      </c>
      <c r="D83" s="15">
        <f>+REGNSKAB_2023!F48</f>
        <v>0</v>
      </c>
      <c r="E83" s="15">
        <f t="shared" ref="E83:E89" si="6">+D83-C83</f>
        <v>0</v>
      </c>
      <c r="F83" s="103">
        <f t="shared" ref="F83:F91" si="7">+IF(D83=0,+IF(C83&gt;0,-1,0),IF(E83&lt;&gt;0,+E83/D83,0))</f>
        <v>0</v>
      </c>
      <c r="G83" s="66"/>
      <c r="J83" s="8"/>
    </row>
    <row r="84" spans="2:10" s="6" customFormat="1" ht="33.75" customHeight="1" x14ac:dyDescent="0.2">
      <c r="B84" s="31" t="s">
        <v>26</v>
      </c>
      <c r="C84" s="15">
        <f t="shared" si="5"/>
        <v>0</v>
      </c>
      <c r="D84" s="15">
        <f>+REGNSKAB_2023!F49</f>
        <v>0</v>
      </c>
      <c r="E84" s="15">
        <f t="shared" si="6"/>
        <v>0</v>
      </c>
      <c r="F84" s="103">
        <f t="shared" si="7"/>
        <v>0</v>
      </c>
      <c r="G84" s="66"/>
    </row>
    <row r="85" spans="2:10" s="6" customFormat="1" ht="33" customHeight="1" x14ac:dyDescent="0.2">
      <c r="B85" s="31" t="s">
        <v>27</v>
      </c>
      <c r="C85" s="15">
        <f t="shared" si="5"/>
        <v>0</v>
      </c>
      <c r="D85" s="15">
        <f>+REGNSKAB_2023!F50</f>
        <v>0</v>
      </c>
      <c r="E85" s="15">
        <f t="shared" si="6"/>
        <v>0</v>
      </c>
      <c r="F85" s="103">
        <f t="shared" si="7"/>
        <v>0</v>
      </c>
      <c r="G85" s="66"/>
    </row>
    <row r="86" spans="2:10" s="6" customFormat="1" ht="33.75" customHeight="1" x14ac:dyDescent="0.2">
      <c r="B86" s="31" t="s">
        <v>13</v>
      </c>
      <c r="C86" s="15">
        <f t="shared" si="5"/>
        <v>0</v>
      </c>
      <c r="D86" s="15">
        <f>+REGNSKAB_2023!F51</f>
        <v>0</v>
      </c>
      <c r="E86" s="15">
        <f t="shared" si="6"/>
        <v>0</v>
      </c>
      <c r="F86" s="103">
        <f t="shared" si="7"/>
        <v>0</v>
      </c>
      <c r="G86" s="66"/>
    </row>
    <row r="87" spans="2:10" s="6" customFormat="1" ht="33.75" customHeight="1" x14ac:dyDescent="0.2">
      <c r="B87" s="31" t="s">
        <v>3</v>
      </c>
      <c r="C87" s="15">
        <f t="shared" si="5"/>
        <v>0</v>
      </c>
      <c r="D87" s="15">
        <f>+REGNSKAB_2023!F52</f>
        <v>0</v>
      </c>
      <c r="E87" s="15">
        <f t="shared" si="6"/>
        <v>0</v>
      </c>
      <c r="F87" s="103">
        <f t="shared" si="7"/>
        <v>0</v>
      </c>
      <c r="G87" s="66"/>
    </row>
    <row r="88" spans="2:10" s="6" customFormat="1" ht="33.75" customHeight="1" x14ac:dyDescent="0.2">
      <c r="B88" s="31" t="s">
        <v>4</v>
      </c>
      <c r="C88" s="15">
        <f t="shared" si="5"/>
        <v>0</v>
      </c>
      <c r="D88" s="15">
        <f>+REGNSKAB_2023!F53</f>
        <v>0</v>
      </c>
      <c r="E88" s="15">
        <f t="shared" si="6"/>
        <v>0</v>
      </c>
      <c r="F88" s="103">
        <f t="shared" si="7"/>
        <v>0</v>
      </c>
      <c r="G88" s="66"/>
    </row>
    <row r="89" spans="2:10" s="6" customFormat="1" ht="33.75" customHeight="1" x14ac:dyDescent="0.2">
      <c r="B89" s="31" t="s">
        <v>5</v>
      </c>
      <c r="C89" s="15">
        <f t="shared" si="5"/>
        <v>0</v>
      </c>
      <c r="D89" s="15">
        <f>+REGNSKAB_2023!F54</f>
        <v>0</v>
      </c>
      <c r="E89" s="15">
        <f t="shared" si="6"/>
        <v>0</v>
      </c>
      <c r="F89" s="103">
        <f t="shared" si="7"/>
        <v>0</v>
      </c>
      <c r="G89" s="66"/>
    </row>
    <row r="90" spans="2:10" s="6" customFormat="1" ht="33.75" customHeight="1" x14ac:dyDescent="0.2">
      <c r="B90" s="41" t="s">
        <v>16</v>
      </c>
      <c r="C90" s="15">
        <f>+C100</f>
        <v>0</v>
      </c>
      <c r="D90" s="15">
        <f>+D100</f>
        <v>0</v>
      </c>
      <c r="E90" s="15">
        <f>+E100</f>
        <v>0</v>
      </c>
      <c r="F90" s="103">
        <f t="shared" si="7"/>
        <v>0</v>
      </c>
      <c r="G90" s="66"/>
    </row>
    <row r="91" spans="2:10" s="6" customFormat="1" ht="22.5" customHeight="1" thickBot="1" x14ac:dyDescent="0.25">
      <c r="B91" s="74" t="s">
        <v>6</v>
      </c>
      <c r="C91" s="14">
        <f>SUM(C83:C90)</f>
        <v>0</v>
      </c>
      <c r="D91" s="14">
        <f>SUM(D83:D90)</f>
        <v>0</v>
      </c>
      <c r="E91" s="14">
        <f>SUM(E83:E90)</f>
        <v>0</v>
      </c>
      <c r="F91" s="104">
        <f t="shared" si="7"/>
        <v>0</v>
      </c>
      <c r="G91" s="67"/>
    </row>
    <row r="92" spans="2:10" ht="15.75" thickBot="1" x14ac:dyDescent="0.3">
      <c r="B92" s="1"/>
      <c r="C92" s="1"/>
      <c r="D92" s="2"/>
      <c r="E92" s="2"/>
      <c r="F92" s="65"/>
      <c r="G92" s="65"/>
    </row>
    <row r="93" spans="2:10" s="6" customFormat="1" ht="16.5" customHeight="1" x14ac:dyDescent="0.2">
      <c r="B93" s="134" t="s">
        <v>51</v>
      </c>
      <c r="C93" s="135"/>
      <c r="D93" s="135"/>
      <c r="E93" s="135"/>
      <c r="F93" s="136"/>
      <c r="G93" s="64"/>
    </row>
    <row r="94" spans="2:10" s="6" customFormat="1" ht="13.5" customHeight="1" thickBot="1" x14ac:dyDescent="0.25">
      <c r="B94" s="158"/>
      <c r="C94" s="159"/>
      <c r="D94" s="159"/>
      <c r="E94" s="159"/>
      <c r="F94" s="160"/>
      <c r="G94" s="68"/>
    </row>
    <row r="95" spans="2:10" s="6" customFormat="1" ht="33.75" customHeight="1" x14ac:dyDescent="0.2">
      <c r="B95" s="82"/>
      <c r="C95" s="83" t="str">
        <f>+C82</f>
        <v>Regnskab 2024</v>
      </c>
      <c r="D95" s="83" t="str">
        <f>+D82</f>
        <v>Budget  2024</v>
      </c>
      <c r="E95" s="83" t="str">
        <f>+E82</f>
        <v>Afvigelse i kr.</v>
      </c>
      <c r="F95" s="84" t="str">
        <f>+F82</f>
        <v>Afvigelse i pct.</v>
      </c>
      <c r="G95" s="63"/>
    </row>
    <row r="96" spans="2:10" s="6" customFormat="1" ht="23.25" customHeight="1" x14ac:dyDescent="0.2">
      <c r="B96" s="52" t="s">
        <v>19</v>
      </c>
      <c r="C96" s="15">
        <f>+F25</f>
        <v>0</v>
      </c>
      <c r="D96" s="15">
        <f>+REGNSKAB_2023!F61</f>
        <v>0</v>
      </c>
      <c r="E96" s="15">
        <f>+D96-C96</f>
        <v>0</v>
      </c>
      <c r="F96" s="103">
        <f t="shared" ref="F96:F100" si="8">+IF(D96=0,+IF(C96&gt;0,-1,0),IF(E96&lt;&gt;0,+E96/D96,0))</f>
        <v>0</v>
      </c>
      <c r="G96" s="66"/>
    </row>
    <row r="97" spans="2:9" s="6" customFormat="1" ht="23.25" customHeight="1" x14ac:dyDescent="0.2">
      <c r="B97" s="52" t="s">
        <v>20</v>
      </c>
      <c r="C97" s="15">
        <f>+F26</f>
        <v>0</v>
      </c>
      <c r="D97" s="15">
        <f>+REGNSKAB_2023!F62</f>
        <v>0</v>
      </c>
      <c r="E97" s="15">
        <f>+D97-C97</f>
        <v>0</v>
      </c>
      <c r="F97" s="103">
        <f t="shared" si="8"/>
        <v>0</v>
      </c>
      <c r="G97" s="66"/>
    </row>
    <row r="98" spans="2:9" s="6" customFormat="1" ht="23.25" customHeight="1" x14ac:dyDescent="0.2">
      <c r="B98" s="52" t="s">
        <v>21</v>
      </c>
      <c r="C98" s="15">
        <f>+F27</f>
        <v>0</v>
      </c>
      <c r="D98" s="15">
        <f>+REGNSKAB_2023!F63</f>
        <v>0</v>
      </c>
      <c r="E98" s="15">
        <f>+D98-C98</f>
        <v>0</v>
      </c>
      <c r="F98" s="103">
        <f t="shared" si="8"/>
        <v>0</v>
      </c>
      <c r="G98" s="66"/>
    </row>
    <row r="99" spans="2:9" s="6" customFormat="1" ht="23.25" customHeight="1" x14ac:dyDescent="0.2">
      <c r="B99" s="52" t="s">
        <v>22</v>
      </c>
      <c r="C99" s="15">
        <f>+F28</f>
        <v>0</v>
      </c>
      <c r="D99" s="15">
        <f>+REGNSKAB_2023!F64</f>
        <v>0</v>
      </c>
      <c r="E99" s="15">
        <f>+D99-C99</f>
        <v>0</v>
      </c>
      <c r="F99" s="103">
        <f t="shared" si="8"/>
        <v>0</v>
      </c>
      <c r="G99" s="66"/>
    </row>
    <row r="100" spans="2:9" s="6" customFormat="1" ht="22.5" customHeight="1" thickBot="1" x14ac:dyDescent="0.25">
      <c r="B100" s="74" t="s">
        <v>6</v>
      </c>
      <c r="C100" s="14">
        <f>SUM(C96:C99)</f>
        <v>0</v>
      </c>
      <c r="D100" s="14">
        <f>SUM(D96:D99)</f>
        <v>0</v>
      </c>
      <c r="E100" s="14">
        <f>SUM(E96:E99)</f>
        <v>0</v>
      </c>
      <c r="F100" s="104">
        <f t="shared" si="8"/>
        <v>0</v>
      </c>
      <c r="G100" s="66"/>
    </row>
    <row r="101" spans="2:9" ht="15.75" thickBot="1" x14ac:dyDescent="0.3">
      <c r="B101" s="1"/>
      <c r="C101" s="1"/>
      <c r="D101" s="2"/>
      <c r="E101" s="2"/>
      <c r="F101" s="65"/>
      <c r="G101" s="65"/>
    </row>
    <row r="102" spans="2:9" s="6" customFormat="1" ht="16.5" thickBot="1" x14ac:dyDescent="0.25">
      <c r="B102" s="149" t="str">
        <f>+"FINANSIERING "&amp;+RN!G18</f>
        <v>FINANSIERING 2024</v>
      </c>
      <c r="C102" s="150"/>
      <c r="D102" s="150"/>
      <c r="E102" s="150"/>
      <c r="F102" s="150"/>
      <c r="G102" s="151"/>
      <c r="H102" s="19"/>
    </row>
    <row r="103" spans="2:9" s="6" customFormat="1" ht="16.5" thickTop="1" thickBot="1" x14ac:dyDescent="0.25">
      <c r="B103" s="24"/>
      <c r="C103" s="9"/>
      <c r="D103" s="9"/>
      <c r="E103" s="9"/>
      <c r="F103" s="9"/>
      <c r="G103" s="25"/>
      <c r="H103" s="19"/>
      <c r="I103" s="105" t="str">
        <f>IF(+C106=BUDGET!C46,"",+"Bemærk ansøgt støtte i indberetningen udgør i "&amp;+C74&amp;+": "&amp;+FIXED(+C106,0)&amp;+" kroner. I oprindelig budget er der i "&amp;+C74&amp;+" ansøgt om: "&amp;+FIXED(+BUDGET!C46,0)&amp;+" kroner.")</f>
        <v/>
      </c>
    </row>
    <row r="104" spans="2:9" s="6" customFormat="1" ht="16.5" thickTop="1" x14ac:dyDescent="0.2">
      <c r="B104" s="144" t="s">
        <v>87</v>
      </c>
      <c r="C104" s="145"/>
      <c r="D104" s="145"/>
      <c r="E104" s="145"/>
      <c r="F104" s="145"/>
      <c r="G104" s="146"/>
      <c r="I104" s="105" t="str">
        <f>IF(+D106=BUDGET!D46,"",+"Bemærk ansøgt støtte i indberetningen udgør i "&amp;+D74&amp;+": "&amp;+FIXED(+D106,0)&amp;+" kroner. I oprindelig budget er der i "&amp;+D74&amp;+" ansøgt om: "&amp;+FIXED(+BUDGET!D46,0)&amp;+" kroner.")</f>
        <v/>
      </c>
    </row>
    <row r="105" spans="2:9" s="6" customFormat="1" ht="24" customHeight="1" x14ac:dyDescent="0.2">
      <c r="B105" s="26"/>
      <c r="C105" s="4" t="str">
        <f>+C11</f>
        <v>2021 (kr.)</v>
      </c>
      <c r="D105" s="4" t="str">
        <f>+D11</f>
        <v>2022 (kr.)</v>
      </c>
      <c r="E105" s="4" t="str">
        <f>+E11</f>
        <v>2023 (kr.)</v>
      </c>
      <c r="F105" s="4" t="str">
        <f>+F11</f>
        <v>2024 (kr.)</v>
      </c>
      <c r="G105" s="27" t="s">
        <v>2</v>
      </c>
      <c r="I105" s="105" t="str">
        <f>IF(+E106=BUDGET!E46,"",+"Bemærk ansøgt støtte i indberetningen udgør i "&amp;+E74&amp;+": "&amp;+FIXED(+E106,0)&amp;+" kroner. I oprindelig budget er der i "&amp;+E74&amp;+" ansøgt om: "&amp;+FIXED(+BUDGET!E46,0)&amp;+" kroner.")</f>
        <v/>
      </c>
    </row>
    <row r="106" spans="2:9" s="6" customFormat="1" ht="24" customHeight="1" thickBot="1" x14ac:dyDescent="0.25">
      <c r="B106" s="97" t="str">
        <f>+"Støtte fra Uddannelsespuljen "&amp;+C74</f>
        <v>Støtte fra Uddannelsespuljen 2021</v>
      </c>
      <c r="C106" s="61">
        <f>+REGNSKAB_2023!C106</f>
        <v>0</v>
      </c>
      <c r="D106" s="61">
        <f>+REGNSKAB_2023!D106</f>
        <v>0</v>
      </c>
      <c r="E106" s="61">
        <f>+REGNSKAB_2023!E106</f>
        <v>0</v>
      </c>
      <c r="F106" s="106">
        <v>0</v>
      </c>
      <c r="G106" s="59">
        <f>SUM(C106:F106)</f>
        <v>0</v>
      </c>
      <c r="I106" s="105" t="str">
        <f>IF(+F106=BUDGET!F46,"",+"Bemærk ansøgt støtte i indberetningen udgør i "&amp;+F74&amp;+": "&amp;+FIXED(+F106,0)&amp;+" kroner. I oprindelig budget er der i "&amp;+F74&amp;+" ansøgt om: "&amp;+FIXED(+BUDGET!F46,0)&amp;+" kroner.")</f>
        <v/>
      </c>
    </row>
    <row r="107" spans="2:9" s="6" customFormat="1" ht="15" x14ac:dyDescent="0.2">
      <c r="B107" s="24"/>
      <c r="C107" s="9"/>
      <c r="D107" s="9"/>
      <c r="E107" s="9"/>
      <c r="F107" s="9"/>
      <c r="G107" s="25"/>
      <c r="H107" s="19"/>
      <c r="I107" s="105" t="str">
        <f>IF(+G106=BUDGET!G46,"",+"Bemærk ansøgt støtte i indberetningen udgør "&amp;+G74&amp;+": "&amp;+FIXED(+G106,0)&amp;+" kroner. I oprindelig budget er der "&amp;+G74&amp;+" ansøgt om: "&amp;+FIXED(+BUDGET!G46,0)&amp;+" kroner.")</f>
        <v/>
      </c>
    </row>
    <row r="108" spans="2:9" s="6" customFormat="1" ht="25.5" customHeight="1" thickBot="1" x14ac:dyDescent="0.25">
      <c r="B108" s="24"/>
      <c r="C108" s="9"/>
      <c r="D108" s="9"/>
      <c r="E108" s="9"/>
      <c r="F108" s="9"/>
      <c r="G108" s="25"/>
      <c r="H108" s="19"/>
    </row>
    <row r="109" spans="2:9" s="6" customFormat="1" ht="16.5" customHeight="1" thickTop="1" x14ac:dyDescent="0.2">
      <c r="B109" s="152" t="s">
        <v>7</v>
      </c>
      <c r="C109" s="153"/>
      <c r="D109" s="153"/>
      <c r="E109" s="153"/>
      <c r="F109" s="153"/>
      <c r="G109" s="154"/>
    </row>
    <row r="110" spans="2:9" s="6" customFormat="1" ht="12.75" customHeight="1" x14ac:dyDescent="0.2">
      <c r="B110" s="155" t="str">
        <f>+BUDGET!B50</f>
        <v>(Egenfinansiering skal udgøre minimum 30% af det samlede udgiftsbudget samt minimum 30% pr. år)</v>
      </c>
      <c r="C110" s="156"/>
      <c r="D110" s="156"/>
      <c r="E110" s="156"/>
      <c r="F110" s="156"/>
      <c r="G110" s="157"/>
    </row>
    <row r="111" spans="2:9" s="6" customFormat="1" ht="23.25" customHeight="1" x14ac:dyDescent="0.2">
      <c r="B111" s="30"/>
      <c r="C111" s="5" t="str">
        <f>+C105</f>
        <v>2021 (kr.)</v>
      </c>
      <c r="D111" s="5" t="str">
        <f>+D105</f>
        <v>2022 (kr.)</v>
      </c>
      <c r="E111" s="5" t="str">
        <f>+E105</f>
        <v>2023 (kr.)</v>
      </c>
      <c r="F111" s="5" t="str">
        <f>+F105</f>
        <v>2024 (kr.)</v>
      </c>
      <c r="G111" s="27" t="s">
        <v>2</v>
      </c>
    </row>
    <row r="112" spans="2:9" s="6" customFormat="1" ht="23.25" customHeight="1" x14ac:dyDescent="0.25">
      <c r="B112" s="31" t="s">
        <v>8</v>
      </c>
      <c r="C112" s="15">
        <f>+REGNSKAB_2023!C112</f>
        <v>0</v>
      </c>
      <c r="D112" s="15">
        <f>+REGNSKAB_2023!D112</f>
        <v>0</v>
      </c>
      <c r="E112" s="15">
        <f>+REGNSKAB_2023!E112</f>
        <v>0</v>
      </c>
      <c r="F112" s="13">
        <v>0</v>
      </c>
      <c r="G112" s="32">
        <f>SUM(C112:F112)</f>
        <v>0</v>
      </c>
      <c r="I112" s="60" t="str">
        <f>IF(+ROUND(C119,0)-ROUND(C123,0)=0," ","Bemærk: Budgetomkostningen stemmer ikke med finansieringen i "&amp;+C74&amp;+" - afvigelse på kr ")&amp;+IF(+ROUND(C119,0)-ROUND(C123,0)=0," ",+FIXED(ROUND(C119,0)-ROUND(C123,0),0))</f>
        <v xml:space="preserve">  </v>
      </c>
    </row>
    <row r="113" spans="2:12" s="6" customFormat="1" ht="24.75" customHeight="1" x14ac:dyDescent="0.25">
      <c r="B113" s="31" t="s">
        <v>9</v>
      </c>
      <c r="C113" s="15">
        <f>+REGNSKAB_2023!C113</f>
        <v>0</v>
      </c>
      <c r="D113" s="15">
        <f>+REGNSKAB_2023!D113</f>
        <v>0</v>
      </c>
      <c r="E113" s="15">
        <f>+REGNSKAB_2023!E113</f>
        <v>0</v>
      </c>
      <c r="F113" s="13">
        <v>0</v>
      </c>
      <c r="G113" s="32">
        <f>SUM(C113:F113)</f>
        <v>0</v>
      </c>
      <c r="I113" s="60" t="str">
        <f>IF(+ROUND(D119,0)-ROUND(D123,0)=0," ","Bemærk: Budgetomkostningen stemmer ikke med finansieringen i "&amp;+D74&amp;+" - afvigelse på kr ")&amp;+IF(+ROUND(D119,0)-ROUND(D123,0)=0," ",+FIXED(+ROUND(D119,0)-ROUND(D123,0),0))</f>
        <v xml:space="preserve">  </v>
      </c>
    </row>
    <row r="114" spans="2:12" s="6" customFormat="1" ht="23.25" customHeight="1" x14ac:dyDescent="0.25">
      <c r="B114" s="31" t="s">
        <v>10</v>
      </c>
      <c r="C114" s="15">
        <f>+REGNSKAB_2023!C114</f>
        <v>0</v>
      </c>
      <c r="D114" s="15">
        <f>+REGNSKAB_2023!D114</f>
        <v>0</v>
      </c>
      <c r="E114" s="15">
        <f>+REGNSKAB_2023!E114</f>
        <v>0</v>
      </c>
      <c r="F114" s="13">
        <v>0</v>
      </c>
      <c r="G114" s="32">
        <f>SUM(C114:F114)</f>
        <v>0</v>
      </c>
      <c r="I114" s="60" t="str">
        <f>IF(+ROUND(E119,0)-ROUND(E123,0)=0," ","Bemærk: Budgetomkostningen stemmer ikke med finansieringen i "&amp;+E74&amp;+" - afvigelse på kr ")&amp;+IF(+ROUND(E119,0)-ROUND(E123,0)=0," ",+FIXED(+ROUND(E119,0)-ROUND(E123,0),0))</f>
        <v xml:space="preserve">  </v>
      </c>
    </row>
    <row r="115" spans="2:12" s="6" customFormat="1" ht="16.5" thickBot="1" x14ac:dyDescent="0.3">
      <c r="B115" s="33" t="s">
        <v>6</v>
      </c>
      <c r="C115" s="14">
        <f>SUM(C112:C114)</f>
        <v>0</v>
      </c>
      <c r="D115" s="14">
        <f>SUM(D112:D114)</f>
        <v>0</v>
      </c>
      <c r="E115" s="14">
        <f>SUM(E112:E114)</f>
        <v>0</v>
      </c>
      <c r="F115" s="14">
        <f>SUM(F112:F114)</f>
        <v>0</v>
      </c>
      <c r="G115" s="34">
        <f>SUM(G112:G114)</f>
        <v>0</v>
      </c>
      <c r="I115" s="60" t="str">
        <f>IF(+ROUND(F119,0)-ROUND(F123,0)=0," ","Bemærk: Budgetomkostningen stemmer ikke med finansieringen i "&amp;+F74&amp;+" - afvigelse på kr ")&amp;+IF(+ROUND(F119,0)-ROUND(F123,0)=0," ",+FIXED(ROUND(F119,0)-ROUND(F123,0),0))</f>
        <v xml:space="preserve">  </v>
      </c>
    </row>
    <row r="116" spans="2:12" s="6" customFormat="1" ht="13.5" thickBot="1" x14ac:dyDescent="0.25">
      <c r="B116" s="24"/>
      <c r="C116" s="10"/>
      <c r="D116" s="11"/>
      <c r="E116" s="11"/>
      <c r="F116" s="11"/>
      <c r="G116" s="35"/>
      <c r="H116" s="19"/>
    </row>
    <row r="117" spans="2:12" s="6" customFormat="1" ht="16.5" customHeight="1" thickTop="1" x14ac:dyDescent="0.2">
      <c r="B117" s="144" t="s">
        <v>32</v>
      </c>
      <c r="C117" s="145"/>
      <c r="D117" s="145"/>
      <c r="E117" s="145"/>
      <c r="F117" s="145"/>
      <c r="G117" s="146"/>
      <c r="H117" s="19"/>
    </row>
    <row r="118" spans="2:12" s="6" customFormat="1" ht="23.25" customHeight="1" x14ac:dyDescent="0.2">
      <c r="B118" s="30"/>
      <c r="C118" s="5" t="str">
        <f>+C111</f>
        <v>2021 (kr.)</v>
      </c>
      <c r="D118" s="5" t="str">
        <f>+D111</f>
        <v>2022 (kr.)</v>
      </c>
      <c r="E118" s="5" t="str">
        <f>+E111</f>
        <v>2023 (kr.)</v>
      </c>
      <c r="F118" s="5" t="str">
        <f>+F111</f>
        <v>2024 (kr.)</v>
      </c>
      <c r="G118" s="47" t="str">
        <f>+G111</f>
        <v>I ALT (kr.)</v>
      </c>
      <c r="H118" s="19"/>
    </row>
    <row r="119" spans="2:12" s="6" customFormat="1" ht="23.25" customHeight="1" x14ac:dyDescent="0.2">
      <c r="B119" s="36" t="s">
        <v>33</v>
      </c>
      <c r="C119" s="15">
        <f>ROUND(+C56,0)</f>
        <v>0</v>
      </c>
      <c r="D119" s="15">
        <f>ROUND(+D56,0)</f>
        <v>0</v>
      </c>
      <c r="E119" s="15">
        <f>ROUND(+E56,0)</f>
        <v>0</v>
      </c>
      <c r="F119" s="15">
        <f>ROUND(+F56,0)</f>
        <v>0</v>
      </c>
      <c r="G119" s="32">
        <f>SUM(C119:F119)</f>
        <v>0</v>
      </c>
      <c r="H119" s="19"/>
    </row>
    <row r="120" spans="2:12" s="6" customFormat="1" x14ac:dyDescent="0.2">
      <c r="B120" s="37"/>
      <c r="C120" s="15"/>
      <c r="D120" s="15"/>
      <c r="E120" s="15"/>
      <c r="F120" s="15"/>
      <c r="G120" s="32"/>
      <c r="H120" s="19"/>
    </row>
    <row r="121" spans="2:12" s="6" customFormat="1" ht="23.25" customHeight="1" x14ac:dyDescent="0.2">
      <c r="B121" s="37" t="s">
        <v>34</v>
      </c>
      <c r="C121" s="15">
        <f>+C106</f>
        <v>0</v>
      </c>
      <c r="D121" s="15">
        <f>+D106</f>
        <v>0</v>
      </c>
      <c r="E121" s="15">
        <f>+E106</f>
        <v>0</v>
      </c>
      <c r="F121" s="15">
        <f>+F106</f>
        <v>0</v>
      </c>
      <c r="G121" s="32">
        <f>SUM(C121:F121)</f>
        <v>0</v>
      </c>
      <c r="H121" s="19"/>
    </row>
    <row r="122" spans="2:12" s="6" customFormat="1" ht="15.75" x14ac:dyDescent="0.25">
      <c r="B122" s="37" t="s">
        <v>35</v>
      </c>
      <c r="C122" s="15">
        <f>+C115</f>
        <v>0</v>
      </c>
      <c r="D122" s="15">
        <f>+D115</f>
        <v>0</v>
      </c>
      <c r="E122" s="15">
        <f>+E115</f>
        <v>0</v>
      </c>
      <c r="F122" s="15">
        <f>+F115</f>
        <v>0</v>
      </c>
      <c r="G122" s="32">
        <f>SUM(C122:F122)</f>
        <v>0</v>
      </c>
      <c r="H122" s="19"/>
      <c r="I122" s="60"/>
    </row>
    <row r="123" spans="2:12" s="6" customFormat="1" ht="15.75" x14ac:dyDescent="0.25">
      <c r="B123" s="36" t="s">
        <v>36</v>
      </c>
      <c r="C123" s="16">
        <f>ROUND(+C121+C122,0)</f>
        <v>0</v>
      </c>
      <c r="D123" s="16">
        <f>ROUND(+D121+D122,0)</f>
        <v>0</v>
      </c>
      <c r="E123" s="16">
        <f>ROUND(+E121+E122,0)</f>
        <v>0</v>
      </c>
      <c r="F123" s="16">
        <f>ROUND(+F121+F122,0)</f>
        <v>0</v>
      </c>
      <c r="G123" s="38">
        <f>ROUND(+G121+G122,0)</f>
        <v>0</v>
      </c>
      <c r="H123" s="19"/>
      <c r="I123" s="60"/>
      <c r="J123" s="60"/>
      <c r="K123" s="60"/>
      <c r="L123" s="60"/>
    </row>
    <row r="124" spans="2:12" s="6" customFormat="1" ht="15.75" x14ac:dyDescent="0.25">
      <c r="B124" s="39"/>
      <c r="C124" s="23"/>
      <c r="D124" s="23"/>
      <c r="E124" s="23"/>
      <c r="F124" s="23"/>
      <c r="G124" s="40"/>
      <c r="H124" s="19"/>
      <c r="I124" s="60"/>
    </row>
    <row r="125" spans="2:12" s="6" customFormat="1" ht="16.5" thickBot="1" x14ac:dyDescent="0.3">
      <c r="B125" s="50" t="s">
        <v>37</v>
      </c>
      <c r="C125" s="51">
        <f>IF(+C119=0,0,+C115/C119)</f>
        <v>0</v>
      </c>
      <c r="D125" s="51">
        <f>IF(+D119=0,0,+D115/D119)</f>
        <v>0</v>
      </c>
      <c r="E125" s="51">
        <f>IF(+E119=0,0,+E115/E119)</f>
        <v>0</v>
      </c>
      <c r="F125" s="51">
        <f>IF(+F119=0,0,+F115/F119)</f>
        <v>0</v>
      </c>
      <c r="G125" s="62">
        <f>IF(+G119=0,0,+G115/G119)</f>
        <v>0</v>
      </c>
      <c r="H125" s="19"/>
      <c r="I125" s="60"/>
    </row>
    <row r="126" spans="2:12" ht="13.5" thickBot="1" x14ac:dyDescent="0.25"/>
    <row r="127" spans="2:12" ht="26.25" thickBot="1" x14ac:dyDescent="0.25">
      <c r="B127" s="107" t="s">
        <v>86</v>
      </c>
      <c r="C127" s="108">
        <f>+BUDGET!C65</f>
        <v>0</v>
      </c>
      <c r="D127" s="108">
        <f>+BUDGET!D65</f>
        <v>0</v>
      </c>
      <c r="E127" s="108">
        <f>+BUDGET!E65</f>
        <v>0</v>
      </c>
      <c r="F127" s="108">
        <f>+BUDGET!F65</f>
        <v>0</v>
      </c>
      <c r="G127" s="109">
        <f>+BUDGET!G65</f>
        <v>0</v>
      </c>
    </row>
  </sheetData>
  <protectedRanges>
    <protectedRange password="CF42" sqref="C56:G57 C65:G65 C20:G20 C29:G29 C91:E91 G91 C100:E100 G100" name="TotalA_2"/>
  </protectedRanges>
  <mergeCells count="24">
    <mergeCell ref="B110:G110"/>
    <mergeCell ref="B117:G117"/>
    <mergeCell ref="B93:F94"/>
    <mergeCell ref="B102:G102"/>
    <mergeCell ref="B104:G104"/>
    <mergeCell ref="B109:G109"/>
    <mergeCell ref="C4:G4"/>
    <mergeCell ref="B7:G7"/>
    <mergeCell ref="B9:G9"/>
    <mergeCell ref="B10:G10"/>
    <mergeCell ref="B22:G22"/>
    <mergeCell ref="C5:G5"/>
    <mergeCell ref="B46:G46"/>
    <mergeCell ref="B81:F81"/>
    <mergeCell ref="B23:G23"/>
    <mergeCell ref="B31:G31"/>
    <mergeCell ref="B43:G43"/>
    <mergeCell ref="B37:G37"/>
    <mergeCell ref="B45:G45"/>
    <mergeCell ref="B58:G58"/>
    <mergeCell ref="B59:G59"/>
    <mergeCell ref="B67:G67"/>
    <mergeCell ref="B73:G73"/>
    <mergeCell ref="B79:F79"/>
  </mergeCells>
  <conditionalFormatting sqref="C123">
    <cfRule type="cellIs" dxfId="156" priority="102" stopIfTrue="1" operator="notEqual">
      <formula>C$119</formula>
    </cfRule>
  </conditionalFormatting>
  <conditionalFormatting sqref="D123">
    <cfRule type="cellIs" dxfId="155" priority="84" stopIfTrue="1" operator="notEqual">
      <formula>D$119</formula>
    </cfRule>
  </conditionalFormatting>
  <conditionalFormatting sqref="E123">
    <cfRule type="cellIs" dxfId="154" priority="83" stopIfTrue="1" operator="notEqual">
      <formula>E$119</formula>
    </cfRule>
  </conditionalFormatting>
  <conditionalFormatting sqref="F123">
    <cfRule type="cellIs" dxfId="153" priority="82" stopIfTrue="1" operator="notEqual">
      <formula>F$119</formula>
    </cfRule>
  </conditionalFormatting>
  <conditionalFormatting sqref="G123">
    <cfRule type="cellIs" dxfId="152" priority="81" stopIfTrue="1" operator="notEqual">
      <formula>G$119</formula>
    </cfRule>
  </conditionalFormatting>
  <conditionalFormatting sqref="C4:G4">
    <cfRule type="expression" dxfId="151" priority="68">
      <formula>$I$4&lt;&gt;""</formula>
    </cfRule>
  </conditionalFormatting>
  <conditionalFormatting sqref="C5:G5">
    <cfRule type="expression" dxfId="150" priority="67">
      <formula>$I$4&lt;&gt;""</formula>
    </cfRule>
  </conditionalFormatting>
  <conditionalFormatting sqref="C127">
    <cfRule type="expression" dxfId="149" priority="46" stopIfTrue="1">
      <formula>IF(C$56=0,1,0)</formula>
    </cfRule>
  </conditionalFormatting>
  <conditionalFormatting sqref="G127">
    <cfRule type="expression" dxfId="148" priority="34" stopIfTrue="1">
      <formula>IF(G$59=0,1,0)</formula>
    </cfRule>
  </conditionalFormatting>
  <conditionalFormatting sqref="C125">
    <cfRule type="expression" dxfId="147" priority="31" stopIfTrue="1">
      <formula>IF(C$119=0,1,0)</formula>
    </cfRule>
  </conditionalFormatting>
  <conditionalFormatting sqref="G125">
    <cfRule type="expression" dxfId="146" priority="28" stopIfTrue="1">
      <formula>IF(G$119=0,1,0)</formula>
    </cfRule>
  </conditionalFormatting>
  <conditionalFormatting sqref="D127">
    <cfRule type="expression" dxfId="145" priority="16" stopIfTrue="1">
      <formula>IF(D$56=0,1,0)</formula>
    </cfRule>
  </conditionalFormatting>
  <conditionalFormatting sqref="D125">
    <cfRule type="expression" dxfId="144" priority="13" stopIfTrue="1">
      <formula>IF(D$119=0,1,0)</formula>
    </cfRule>
  </conditionalFormatting>
  <conditionalFormatting sqref="E127">
    <cfRule type="expression" dxfId="143" priority="10" stopIfTrue="1">
      <formula>IF(E$56=0,1,0)</formula>
    </cfRule>
  </conditionalFormatting>
  <conditionalFormatting sqref="E125">
    <cfRule type="expression" dxfId="142" priority="7" stopIfTrue="1">
      <formula>IF(E$119=0,1,0)</formula>
    </cfRule>
  </conditionalFormatting>
  <conditionalFormatting sqref="F127">
    <cfRule type="expression" dxfId="141" priority="4" stopIfTrue="1">
      <formula>IF(F$56=0,1,0)</formula>
    </cfRule>
  </conditionalFormatting>
  <conditionalFormatting sqref="F125">
    <cfRule type="expression" dxfId="140" priority="1" stopIfTrue="1">
      <formula>IF(F$119=0,1,0)</formula>
    </cfRule>
  </conditionalFormatting>
  <pageMargins left="0.7" right="0.7" top="0.75" bottom="0.75" header="0.3" footer="0.3"/>
  <pageSetup paperSize="9" scale="85" fitToHeight="0" orientation="portrait" r:id="rId1"/>
  <rowBreaks count="3" manualBreakCount="3">
    <brk id="42" max="6" man="1"/>
    <brk id="78" max="6" man="1"/>
    <brk id="101" max="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8" stopIfTrue="1" operator="between" id="{26468191-0388-42F8-ADB4-B2186BDFF378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C127</xm:sqref>
        </x14:conditionalFormatting>
        <x14:conditionalFormatting xmlns:xm="http://schemas.microsoft.com/office/excel/2006/main">
          <x14:cfRule type="cellIs" priority="47" stopIfTrue="1" operator="between" id="{E5CF1E51-DBD7-4380-AD09-98BCDF6D8ED6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C127</xm:sqref>
        </x14:conditionalFormatting>
        <x14:conditionalFormatting xmlns:xm="http://schemas.microsoft.com/office/excel/2006/main">
          <x14:cfRule type="cellIs" priority="36" stopIfTrue="1" operator="between" id="{0A2AA40C-F1C2-45F1-818E-ACCD0C606FE2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G127</xm:sqref>
        </x14:conditionalFormatting>
        <x14:conditionalFormatting xmlns:xm="http://schemas.microsoft.com/office/excel/2006/main">
          <x14:cfRule type="cellIs" priority="35" stopIfTrue="1" operator="between" id="{FF842A42-3BE0-4D9B-8325-9655BEE3496F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G127</xm:sqref>
        </x14:conditionalFormatting>
        <x14:conditionalFormatting xmlns:xm="http://schemas.microsoft.com/office/excel/2006/main">
          <x14:cfRule type="cellIs" priority="33" stopIfTrue="1" operator="between" id="{C472F2FA-B85C-4FD8-BD5F-9501C4D3E32A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ellIs" priority="32" stopIfTrue="1" operator="between" id="{21870B0B-0C89-4DFC-8D48-1873F6E5D7E1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ellIs" priority="30" stopIfTrue="1" operator="between" id="{6CB6CBB5-DDDF-4D0C-A08C-3A9198969952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G125</xm:sqref>
        </x14:conditionalFormatting>
        <x14:conditionalFormatting xmlns:xm="http://schemas.microsoft.com/office/excel/2006/main">
          <x14:cfRule type="cellIs" priority="29" stopIfTrue="1" operator="between" id="{2CECE7F2-1548-47A6-9B0A-05A0BF0D1BF2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G125</xm:sqref>
        </x14:conditionalFormatting>
        <x14:conditionalFormatting xmlns:xm="http://schemas.microsoft.com/office/excel/2006/main">
          <x14:cfRule type="cellIs" priority="18" stopIfTrue="1" operator="between" id="{B63D2748-90BD-4EF1-8FE6-F9BE0D09332F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cellIs" priority="17" stopIfTrue="1" operator="between" id="{06B7F4A6-FBCB-4414-86C6-CA865227EF9D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cellIs" priority="15" stopIfTrue="1" operator="between" id="{FDCE18E8-69CC-4DF1-A4C6-D912AEAB0F01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cellIs" priority="14" stopIfTrue="1" operator="between" id="{3A9826E1-0C45-4428-AB83-C05772BC0551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cellIs" priority="12" stopIfTrue="1" operator="between" id="{EFC5E153-0590-433C-93ED-BB9C5886B617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ellIs" priority="11" stopIfTrue="1" operator="between" id="{AA2D22B9-2D8B-42EE-B836-E786EB52F453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ellIs" priority="9" stopIfTrue="1" operator="between" id="{4D012B10-1FFB-4451-815B-CAF0C84E3EC9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cellIs" priority="8" stopIfTrue="1" operator="between" id="{69F75BFE-2D83-4519-A163-79CC7EDF3F2F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cellIs" priority="6" stopIfTrue="1" operator="between" id="{A9613113-38B3-432F-B541-854B76EFBADD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F127</xm:sqref>
        </x14:conditionalFormatting>
        <x14:conditionalFormatting xmlns:xm="http://schemas.microsoft.com/office/excel/2006/main">
          <x14:cfRule type="cellIs" priority="5" stopIfTrue="1" operator="between" id="{0CEB7539-351A-4781-B18D-B8EB002B5FBF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F127</xm:sqref>
        </x14:conditionalFormatting>
        <x14:conditionalFormatting xmlns:xm="http://schemas.microsoft.com/office/excel/2006/main">
          <x14:cfRule type="cellIs" priority="3" stopIfTrue="1" operator="between" id="{0B1E7515-C1CD-4C30-9034-87D6A328C1A1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F125</xm:sqref>
        </x14:conditionalFormatting>
        <x14:conditionalFormatting xmlns:xm="http://schemas.microsoft.com/office/excel/2006/main">
          <x14:cfRule type="cellIs" priority="2" stopIfTrue="1" operator="between" id="{54E371F6-B46B-4EE8-AE86-4E7AEC0CE79F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F125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R127"/>
  <sheetViews>
    <sheetView topLeftCell="A49" workbookViewId="0">
      <selection activeCell="G55" sqref="G55"/>
    </sheetView>
  </sheetViews>
  <sheetFormatPr defaultRowHeight="12.75" x14ac:dyDescent="0.2"/>
  <cols>
    <col min="2" max="2" width="36.5703125" customWidth="1"/>
    <col min="3" max="5" width="11.85546875" bestFit="1" customWidth="1"/>
    <col min="6" max="6" width="11.85546875" customWidth="1"/>
    <col min="7" max="7" width="11.85546875" bestFit="1" customWidth="1"/>
    <col min="9" max="9" width="22.42578125" bestFit="1" customWidth="1"/>
  </cols>
  <sheetData>
    <row r="2" spans="2:18" ht="15.75" x14ac:dyDescent="0.25">
      <c r="B2" s="7" t="str">
        <f>+"UDDANNELSESPULJE "&amp;+RN!D18</f>
        <v>UDDANNELSESPULJE 2021</v>
      </c>
      <c r="C2" s="3"/>
      <c r="D2" s="3"/>
      <c r="E2" s="3"/>
      <c r="F2" s="3"/>
      <c r="G2" s="3"/>
    </row>
    <row r="3" spans="2:18" ht="15.75" x14ac:dyDescent="0.25">
      <c r="B3" s="7"/>
      <c r="C3" s="3"/>
      <c r="D3" s="3"/>
      <c r="E3" s="3"/>
      <c r="F3" s="3"/>
      <c r="G3" s="3"/>
    </row>
    <row r="4" spans="2:18" ht="15" x14ac:dyDescent="0.25">
      <c r="B4" s="1" t="s">
        <v>12</v>
      </c>
      <c r="C4" s="140">
        <f>+BUDGET!C4</f>
        <v>0</v>
      </c>
      <c r="D4" s="140"/>
      <c r="E4" s="140"/>
      <c r="F4" s="140"/>
      <c r="G4" s="140"/>
      <c r="I4" s="56"/>
      <c r="R4" s="55"/>
    </row>
    <row r="5" spans="2:18" ht="15" x14ac:dyDescent="0.25">
      <c r="B5" s="1" t="s">
        <v>85</v>
      </c>
      <c r="C5" s="140">
        <f>+BUDGET!C5</f>
        <v>0</v>
      </c>
      <c r="D5" s="140"/>
      <c r="E5" s="140"/>
      <c r="F5" s="140"/>
      <c r="G5" s="140"/>
    </row>
    <row r="6" spans="2:18" ht="15.75" thickBot="1" x14ac:dyDescent="0.3">
      <c r="B6" s="1"/>
      <c r="C6" s="1"/>
      <c r="D6" s="2"/>
      <c r="E6" s="2"/>
      <c r="F6" s="2"/>
      <c r="G6" s="2"/>
    </row>
    <row r="7" spans="2:18" ht="16.5" thickBot="1" x14ac:dyDescent="0.25">
      <c r="B7" s="141" t="str">
        <f>+"REGNSKABSOPLYSNINGER "&amp;+RN!F18</f>
        <v>REGNSKABSOPLYSNINGER 2023</v>
      </c>
      <c r="C7" s="142"/>
      <c r="D7" s="142"/>
      <c r="E7" s="142"/>
      <c r="F7" s="142"/>
      <c r="G7" s="143"/>
    </row>
    <row r="8" spans="2:18" ht="15.75" thickBot="1" x14ac:dyDescent="0.3">
      <c r="B8" s="76"/>
      <c r="C8" s="77"/>
      <c r="D8" s="78"/>
      <c r="E8" s="78"/>
      <c r="F8" s="78"/>
      <c r="G8" s="79"/>
    </row>
    <row r="9" spans="2:18" s="6" customFormat="1" ht="25.5" customHeight="1" x14ac:dyDescent="0.2">
      <c r="B9" s="134" t="s">
        <v>46</v>
      </c>
      <c r="C9" s="135"/>
      <c r="D9" s="135"/>
      <c r="E9" s="135"/>
      <c r="F9" s="135"/>
      <c r="G9" s="136"/>
      <c r="J9" s="8"/>
    </row>
    <row r="10" spans="2:18" s="6" customFormat="1" ht="30.75" customHeight="1" x14ac:dyDescent="0.2">
      <c r="B10" s="137" t="s">
        <v>47</v>
      </c>
      <c r="C10" s="138"/>
      <c r="D10" s="138"/>
      <c r="E10" s="138"/>
      <c r="F10" s="138"/>
      <c r="G10" s="139"/>
    </row>
    <row r="11" spans="2:18" x14ac:dyDescent="0.2">
      <c r="B11" s="30" t="s">
        <v>42</v>
      </c>
      <c r="C11" s="4" t="str">
        <f>+RN!D18&amp;+" (kr.)"</f>
        <v>2021 (kr.)</v>
      </c>
      <c r="D11" s="4" t="str">
        <f>+RN!E18&amp;+" (kr.)"</f>
        <v>2022 (kr.)</v>
      </c>
      <c r="E11" s="4" t="str">
        <f>+RN!F18&amp;+" (kr.)"</f>
        <v>2023 (kr.)</v>
      </c>
      <c r="F11" s="4" t="str">
        <f>+RN!G18&amp;+" (kr.)"</f>
        <v>2024 (kr.)</v>
      </c>
      <c r="G11" s="27" t="s">
        <v>2</v>
      </c>
    </row>
    <row r="12" spans="2:18" s="6" customFormat="1" ht="33.75" customHeight="1" x14ac:dyDescent="0.2">
      <c r="B12" s="31" t="s">
        <v>25</v>
      </c>
      <c r="C12" s="15">
        <f>+REGNSKAB_2022!C12</f>
        <v>0</v>
      </c>
      <c r="D12" s="15">
        <f>+REGNSKAB_2022!D12</f>
        <v>0</v>
      </c>
      <c r="E12" s="12">
        <v>0</v>
      </c>
      <c r="F12" s="15">
        <v>0</v>
      </c>
      <c r="G12" s="38">
        <f t="shared" ref="G12:G19" si="0">SUM(C12:F12)</f>
        <v>0</v>
      </c>
      <c r="J12" s="8"/>
    </row>
    <row r="13" spans="2:18" s="6" customFormat="1" ht="33.75" customHeight="1" x14ac:dyDescent="0.2">
      <c r="B13" s="31" t="s">
        <v>26</v>
      </c>
      <c r="C13" s="15">
        <f>+REGNSKAB_2022!C13</f>
        <v>0</v>
      </c>
      <c r="D13" s="15">
        <f>+REGNSKAB_2022!D13</f>
        <v>0</v>
      </c>
      <c r="E13" s="12">
        <v>0</v>
      </c>
      <c r="F13" s="15">
        <v>0</v>
      </c>
      <c r="G13" s="38">
        <f t="shared" si="0"/>
        <v>0</v>
      </c>
    </row>
    <row r="14" spans="2:18" s="6" customFormat="1" ht="33" customHeight="1" x14ac:dyDescent="0.2">
      <c r="B14" s="31" t="s">
        <v>27</v>
      </c>
      <c r="C14" s="15">
        <f>+REGNSKAB_2022!C14</f>
        <v>0</v>
      </c>
      <c r="D14" s="15">
        <f>+REGNSKAB_2022!D14</f>
        <v>0</v>
      </c>
      <c r="E14" s="12">
        <v>0</v>
      </c>
      <c r="F14" s="15">
        <v>0</v>
      </c>
      <c r="G14" s="38">
        <f t="shared" si="0"/>
        <v>0</v>
      </c>
    </row>
    <row r="15" spans="2:18" s="6" customFormat="1" ht="33.75" customHeight="1" x14ac:dyDescent="0.2">
      <c r="B15" s="31" t="s">
        <v>13</v>
      </c>
      <c r="C15" s="15">
        <f>+REGNSKAB_2022!C15</f>
        <v>0</v>
      </c>
      <c r="D15" s="15">
        <f>+REGNSKAB_2022!D15</f>
        <v>0</v>
      </c>
      <c r="E15" s="12">
        <v>0</v>
      </c>
      <c r="F15" s="15">
        <v>0</v>
      </c>
      <c r="G15" s="38">
        <f t="shared" si="0"/>
        <v>0</v>
      </c>
    </row>
    <row r="16" spans="2:18" s="6" customFormat="1" ht="33.75" customHeight="1" x14ac:dyDescent="0.2">
      <c r="B16" s="31" t="s">
        <v>3</v>
      </c>
      <c r="C16" s="15">
        <f>+REGNSKAB_2022!C16</f>
        <v>0</v>
      </c>
      <c r="D16" s="15">
        <f>+REGNSKAB_2022!D16</f>
        <v>0</v>
      </c>
      <c r="E16" s="12">
        <v>0</v>
      </c>
      <c r="F16" s="15">
        <v>0</v>
      </c>
      <c r="G16" s="38">
        <f t="shared" si="0"/>
        <v>0</v>
      </c>
    </row>
    <row r="17" spans="2:7" s="6" customFormat="1" ht="33.75" customHeight="1" x14ac:dyDescent="0.2">
      <c r="B17" s="31" t="s">
        <v>4</v>
      </c>
      <c r="C17" s="15">
        <f>+REGNSKAB_2022!C17</f>
        <v>0</v>
      </c>
      <c r="D17" s="15">
        <f>+REGNSKAB_2022!D17</f>
        <v>0</v>
      </c>
      <c r="E17" s="12">
        <v>0</v>
      </c>
      <c r="F17" s="15">
        <v>0</v>
      </c>
      <c r="G17" s="38">
        <f t="shared" si="0"/>
        <v>0</v>
      </c>
    </row>
    <row r="18" spans="2:7" s="6" customFormat="1" ht="33.75" customHeight="1" x14ac:dyDescent="0.2">
      <c r="B18" s="31" t="s">
        <v>5</v>
      </c>
      <c r="C18" s="15">
        <f>+REGNSKAB_2022!C18</f>
        <v>0</v>
      </c>
      <c r="D18" s="15">
        <f>+REGNSKAB_2022!D18</f>
        <v>0</v>
      </c>
      <c r="E18" s="12">
        <v>0</v>
      </c>
      <c r="F18" s="15">
        <v>0</v>
      </c>
      <c r="G18" s="38">
        <f t="shared" si="0"/>
        <v>0</v>
      </c>
    </row>
    <row r="19" spans="2:7" s="6" customFormat="1" ht="33.75" customHeight="1" x14ac:dyDescent="0.2">
      <c r="B19" s="41" t="s">
        <v>16</v>
      </c>
      <c r="C19" s="15">
        <f>+C29</f>
        <v>0</v>
      </c>
      <c r="D19" s="15">
        <f>+D29</f>
        <v>0</v>
      </c>
      <c r="E19" s="15">
        <f>+E29</f>
        <v>0</v>
      </c>
      <c r="F19" s="15">
        <f>+F29</f>
        <v>0</v>
      </c>
      <c r="G19" s="38">
        <f t="shared" si="0"/>
        <v>0</v>
      </c>
    </row>
    <row r="20" spans="2:7" s="6" customFormat="1" ht="22.5" customHeight="1" thickBot="1" x14ac:dyDescent="0.25">
      <c r="B20" s="74" t="s">
        <v>6</v>
      </c>
      <c r="C20" s="14">
        <f>SUM(C12:C19)</f>
        <v>0</v>
      </c>
      <c r="D20" s="14">
        <f>SUM(D12:D19)</f>
        <v>0</v>
      </c>
      <c r="E20" s="14">
        <f>SUM(E12:E19)</f>
        <v>0</v>
      </c>
      <c r="F20" s="14">
        <f>SUM(F12:F19)</f>
        <v>0</v>
      </c>
      <c r="G20" s="34">
        <f>SUM(G12:G19)</f>
        <v>0</v>
      </c>
    </row>
    <row r="21" spans="2:7" ht="15.75" thickBot="1" x14ac:dyDescent="0.3">
      <c r="B21" s="76"/>
      <c r="C21" s="77"/>
      <c r="D21" s="78"/>
      <c r="E21" s="78"/>
      <c r="F21" s="78"/>
      <c r="G21" s="79"/>
    </row>
    <row r="22" spans="2:7" s="6" customFormat="1" ht="15.75" customHeight="1" x14ac:dyDescent="0.2">
      <c r="B22" s="134" t="s">
        <v>44</v>
      </c>
      <c r="C22" s="135"/>
      <c r="D22" s="135"/>
      <c r="E22" s="135"/>
      <c r="F22" s="135"/>
      <c r="G22" s="136"/>
    </row>
    <row r="23" spans="2:7" s="6" customFormat="1" ht="12.75" customHeight="1" x14ac:dyDescent="0.2">
      <c r="B23" s="137" t="s">
        <v>43</v>
      </c>
      <c r="C23" s="147"/>
      <c r="D23" s="147"/>
      <c r="E23" s="147"/>
      <c r="F23" s="147"/>
      <c r="G23" s="148"/>
    </row>
    <row r="24" spans="2:7" s="6" customFormat="1" x14ac:dyDescent="0.2">
      <c r="B24" s="46"/>
      <c r="C24" s="4" t="str">
        <f>+C11</f>
        <v>2021 (kr.)</v>
      </c>
      <c r="D24" s="4" t="str">
        <f>+D11</f>
        <v>2022 (kr.)</v>
      </c>
      <c r="E24" s="4" t="str">
        <f>+E11</f>
        <v>2023 (kr.)</v>
      </c>
      <c r="F24" s="4" t="str">
        <f>+F11</f>
        <v>2024 (kr.)</v>
      </c>
      <c r="G24" s="47" t="str">
        <f>+G11</f>
        <v>I ALT (kr.)</v>
      </c>
    </row>
    <row r="25" spans="2:7" s="6" customFormat="1" ht="23.25" customHeight="1" x14ac:dyDescent="0.2">
      <c r="B25" s="52" t="s">
        <v>19</v>
      </c>
      <c r="C25" s="15">
        <f>+REGNSKAB_2022!C25</f>
        <v>0</v>
      </c>
      <c r="D25" s="15">
        <f>+REGNSKAB_2022!D25</f>
        <v>0</v>
      </c>
      <c r="E25" s="12">
        <v>0</v>
      </c>
      <c r="F25" s="15">
        <v>0</v>
      </c>
      <c r="G25" s="38">
        <f>SUM(C25:F25)</f>
        <v>0</v>
      </c>
    </row>
    <row r="26" spans="2:7" s="6" customFormat="1" ht="23.25" customHeight="1" x14ac:dyDescent="0.2">
      <c r="B26" s="52" t="s">
        <v>20</v>
      </c>
      <c r="C26" s="15">
        <f>+REGNSKAB_2022!C26</f>
        <v>0</v>
      </c>
      <c r="D26" s="15">
        <f>+REGNSKAB_2022!D26</f>
        <v>0</v>
      </c>
      <c r="E26" s="12">
        <v>0</v>
      </c>
      <c r="F26" s="15">
        <v>0</v>
      </c>
      <c r="G26" s="38">
        <f>SUM(C26:F26)</f>
        <v>0</v>
      </c>
    </row>
    <row r="27" spans="2:7" s="6" customFormat="1" ht="23.25" customHeight="1" x14ac:dyDescent="0.2">
      <c r="B27" s="52" t="s">
        <v>21</v>
      </c>
      <c r="C27" s="15">
        <f>+REGNSKAB_2022!C27</f>
        <v>0</v>
      </c>
      <c r="D27" s="15">
        <f>+REGNSKAB_2022!D27</f>
        <v>0</v>
      </c>
      <c r="E27" s="12">
        <v>0</v>
      </c>
      <c r="F27" s="15">
        <v>0</v>
      </c>
      <c r="G27" s="38">
        <f>SUM(C27:F27)</f>
        <v>0</v>
      </c>
    </row>
    <row r="28" spans="2:7" s="6" customFormat="1" ht="23.25" customHeight="1" x14ac:dyDescent="0.2">
      <c r="B28" s="52" t="s">
        <v>22</v>
      </c>
      <c r="C28" s="15">
        <f>+REGNSKAB_2022!C28</f>
        <v>0</v>
      </c>
      <c r="D28" s="15">
        <f>+REGNSKAB_2022!D28</f>
        <v>0</v>
      </c>
      <c r="E28" s="12">
        <v>0</v>
      </c>
      <c r="F28" s="15">
        <v>0</v>
      </c>
      <c r="G28" s="38">
        <f>SUM(C28:F28)</f>
        <v>0</v>
      </c>
    </row>
    <row r="29" spans="2:7" s="6" customFormat="1" ht="22.5" customHeight="1" thickBot="1" x14ac:dyDescent="0.25">
      <c r="B29" s="74" t="s">
        <v>6</v>
      </c>
      <c r="C29" s="14">
        <f>SUM(C25:C28)</f>
        <v>0</v>
      </c>
      <c r="D29" s="14">
        <f>SUM(D25:D28)</f>
        <v>0</v>
      </c>
      <c r="E29" s="14">
        <f>SUM(E25:E28)</f>
        <v>0</v>
      </c>
      <c r="F29" s="14">
        <f>SUM(F25:F28)</f>
        <v>0</v>
      </c>
      <c r="G29" s="75">
        <f>SUM(G25:G28)</f>
        <v>0</v>
      </c>
    </row>
    <row r="30" spans="2:7" ht="15.75" thickBot="1" x14ac:dyDescent="0.3">
      <c r="B30" s="76"/>
      <c r="C30" s="77"/>
      <c r="D30" s="78"/>
      <c r="E30" s="78"/>
      <c r="F30" s="78"/>
      <c r="G30" s="79"/>
    </row>
    <row r="31" spans="2:7" s="6" customFormat="1" ht="15.75" x14ac:dyDescent="0.2">
      <c r="B31" s="134" t="s">
        <v>45</v>
      </c>
      <c r="C31" s="135"/>
      <c r="D31" s="135"/>
      <c r="E31" s="135"/>
      <c r="F31" s="135"/>
      <c r="G31" s="136"/>
    </row>
    <row r="32" spans="2:7" s="6" customFormat="1" x14ac:dyDescent="0.2">
      <c r="B32" s="30"/>
      <c r="C32" s="20" t="str">
        <f>+RN!D18&amp;+" (timer)"</f>
        <v>2021 (timer)</v>
      </c>
      <c r="D32" s="20" t="str">
        <f>+RN!E18&amp;+" (timer)"</f>
        <v>2022 (timer)</v>
      </c>
      <c r="E32" s="20" t="str">
        <f>+RN!F18&amp;+" (timer)"</f>
        <v>2023 (timer)</v>
      </c>
      <c r="F32" s="20" t="str">
        <f>+RN!G18&amp;+" (timer)"</f>
        <v>2024 (timer)</v>
      </c>
      <c r="G32" s="49" t="s">
        <v>24</v>
      </c>
    </row>
    <row r="33" spans="2:10" s="6" customFormat="1" ht="23.25" customHeight="1" x14ac:dyDescent="0.2">
      <c r="B33" s="99" t="s">
        <v>28</v>
      </c>
      <c r="C33" s="15">
        <f>+REGNSKAB_2022!C33</f>
        <v>0</v>
      </c>
      <c r="D33" s="15">
        <f>+REGNSKAB_2022!D33</f>
        <v>0</v>
      </c>
      <c r="E33" s="98">
        <v>0</v>
      </c>
      <c r="F33" s="15">
        <v>0</v>
      </c>
      <c r="G33" s="38">
        <f>SUM(C33:F33)</f>
        <v>0</v>
      </c>
    </row>
    <row r="34" spans="2:10" s="6" customFormat="1" ht="23.25" customHeight="1" x14ac:dyDescent="0.2">
      <c r="B34" s="99" t="s">
        <v>29</v>
      </c>
      <c r="C34" s="15">
        <f>+REGNSKAB_2022!C34</f>
        <v>0</v>
      </c>
      <c r="D34" s="15">
        <f>+REGNSKAB_2022!D34</f>
        <v>0</v>
      </c>
      <c r="E34" s="98">
        <v>0</v>
      </c>
      <c r="F34" s="15">
        <v>0</v>
      </c>
      <c r="G34" s="38">
        <f>SUM(C34:F34)</f>
        <v>0</v>
      </c>
    </row>
    <row r="35" spans="2:10" s="6" customFormat="1" ht="23.25" customHeight="1" thickBot="1" x14ac:dyDescent="0.25">
      <c r="B35" s="74" t="s">
        <v>30</v>
      </c>
      <c r="C35" s="14">
        <f>+C33+C34</f>
        <v>0</v>
      </c>
      <c r="D35" s="14">
        <f>+D33+D34</f>
        <v>0</v>
      </c>
      <c r="E35" s="14">
        <f>+E33+E34</f>
        <v>0</v>
      </c>
      <c r="F35" s="14">
        <f>+F33+F34</f>
        <v>0</v>
      </c>
      <c r="G35" s="75">
        <f>+G33+G34</f>
        <v>0</v>
      </c>
    </row>
    <row r="36" spans="2:10" ht="15.75" thickBot="1" x14ac:dyDescent="0.3">
      <c r="B36" s="76"/>
      <c r="C36" s="77"/>
      <c r="D36" s="78"/>
      <c r="E36" s="78"/>
      <c r="F36" s="78"/>
      <c r="G36" s="79"/>
    </row>
    <row r="37" spans="2:10" s="6" customFormat="1" ht="15.75" customHeight="1" x14ac:dyDescent="0.2">
      <c r="B37" s="134" t="s">
        <v>62</v>
      </c>
      <c r="C37" s="135"/>
      <c r="D37" s="135"/>
      <c r="E37" s="135"/>
      <c r="F37" s="135"/>
      <c r="G37" s="136"/>
    </row>
    <row r="38" spans="2:10" s="6" customFormat="1" x14ac:dyDescent="0.2">
      <c r="B38" s="30"/>
      <c r="C38" s="20">
        <f>+RN!D18</f>
        <v>2021</v>
      </c>
      <c r="D38" s="20">
        <f>+RN!E18</f>
        <v>2022</v>
      </c>
      <c r="E38" s="20">
        <f>+RN!F18</f>
        <v>2023</v>
      </c>
      <c r="F38" s="20">
        <f>+RN!G18</f>
        <v>2024</v>
      </c>
      <c r="G38" s="49" t="s">
        <v>6</v>
      </c>
    </row>
    <row r="39" spans="2:10" s="6" customFormat="1" ht="23.25" customHeight="1" x14ac:dyDescent="0.2">
      <c r="B39" s="41" t="s">
        <v>39</v>
      </c>
      <c r="C39" s="15">
        <f t="shared" ref="C39:G40" si="1">IF(C12&lt;&gt;0,+C12/C33,0)</f>
        <v>0</v>
      </c>
      <c r="D39" s="15">
        <f t="shared" si="1"/>
        <v>0</v>
      </c>
      <c r="E39" s="15">
        <f t="shared" si="1"/>
        <v>0</v>
      </c>
      <c r="F39" s="15">
        <f t="shared" si="1"/>
        <v>0</v>
      </c>
      <c r="G39" s="32">
        <f t="shared" si="1"/>
        <v>0</v>
      </c>
    </row>
    <row r="40" spans="2:10" s="6" customFormat="1" ht="23.25" customHeight="1" thickBot="1" x14ac:dyDescent="0.25">
      <c r="B40" s="57" t="s">
        <v>40</v>
      </c>
      <c r="C40" s="58">
        <f t="shared" si="1"/>
        <v>0</v>
      </c>
      <c r="D40" s="58">
        <f t="shared" si="1"/>
        <v>0</v>
      </c>
      <c r="E40" s="58">
        <f t="shared" si="1"/>
        <v>0</v>
      </c>
      <c r="F40" s="58">
        <f t="shared" si="1"/>
        <v>0</v>
      </c>
      <c r="G40" s="59">
        <f t="shared" si="1"/>
        <v>0</v>
      </c>
    </row>
    <row r="41" spans="2:10" ht="15" x14ac:dyDescent="0.25">
      <c r="B41" s="1"/>
      <c r="C41" s="1"/>
      <c r="D41" s="2"/>
      <c r="E41" s="2"/>
      <c r="F41" s="2"/>
      <c r="G41" s="2"/>
    </row>
    <row r="42" spans="2:10" ht="15.75" thickBot="1" x14ac:dyDescent="0.3">
      <c r="B42" s="1"/>
      <c r="C42" s="1"/>
      <c r="D42" s="2"/>
      <c r="E42" s="2"/>
      <c r="F42" s="2"/>
      <c r="G42" s="2"/>
    </row>
    <row r="43" spans="2:10" ht="16.5" thickBot="1" x14ac:dyDescent="0.25">
      <c r="B43" s="141" t="str">
        <f>+"KORRIGERET BUDGET "&amp;+RN!F18&amp;+" - "&amp;+RN!G18</f>
        <v>KORRIGERET BUDGET 2023 - 2024</v>
      </c>
      <c r="C43" s="142"/>
      <c r="D43" s="142"/>
      <c r="E43" s="142"/>
      <c r="F43" s="142"/>
      <c r="G43" s="143"/>
    </row>
    <row r="44" spans="2:10" ht="15.75" thickBot="1" x14ac:dyDescent="0.3">
      <c r="B44" s="76"/>
      <c r="C44" s="77"/>
      <c r="D44" s="78"/>
      <c r="E44" s="78"/>
      <c r="F44" s="78"/>
      <c r="G44" s="79"/>
    </row>
    <row r="45" spans="2:10" s="6" customFormat="1" ht="25.5" customHeight="1" thickBot="1" x14ac:dyDescent="0.25">
      <c r="B45" s="134" t="s">
        <v>84</v>
      </c>
      <c r="C45" s="135"/>
      <c r="D45" s="135"/>
      <c r="E45" s="135"/>
      <c r="F45" s="135"/>
      <c r="G45" s="136"/>
    </row>
    <row r="46" spans="2:10" s="6" customFormat="1" ht="30.75" customHeight="1" thickBot="1" x14ac:dyDescent="0.25">
      <c r="B46" s="137" t="str">
        <f>+BUDGET!B8</f>
        <v>(Herunder angives projektets samlede budget opgjort på kalenderår. Her skal alt medregnes både egenfinansiering (min. 30%) samt støttekroner fra Region Nordjylland)</v>
      </c>
      <c r="C46" s="138"/>
      <c r="D46" s="138"/>
      <c r="E46" s="138"/>
      <c r="F46" s="138"/>
      <c r="G46" s="139"/>
      <c r="I46" s="95" t="s">
        <v>64</v>
      </c>
    </row>
    <row r="47" spans="2:10" s="6" customFormat="1" ht="13.5" thickBot="1" x14ac:dyDescent="0.25">
      <c r="B47" s="30" t="s">
        <v>65</v>
      </c>
      <c r="C47" s="4" t="str">
        <f>+C11</f>
        <v>2021 (kr.)</v>
      </c>
      <c r="D47" s="4" t="str">
        <f>+D11</f>
        <v>2022 (kr.)</v>
      </c>
      <c r="E47" s="4" t="str">
        <f>+E11</f>
        <v>2023 (kr.)</v>
      </c>
      <c r="F47" s="4" t="str">
        <f>+F11</f>
        <v>2024 (kr.)</v>
      </c>
      <c r="G47" s="27" t="s">
        <v>2</v>
      </c>
    </row>
    <row r="48" spans="2:10" s="6" customFormat="1" ht="33.75" customHeight="1" x14ac:dyDescent="0.2">
      <c r="B48" s="31" t="s">
        <v>25</v>
      </c>
      <c r="C48" s="15">
        <f>+REGNSKAB_2022!C48</f>
        <v>0</v>
      </c>
      <c r="D48" s="15">
        <f>+REGNSKAB_2022!D48</f>
        <v>0</v>
      </c>
      <c r="E48" s="15">
        <f t="shared" ref="E48:E54" si="2">+E12</f>
        <v>0</v>
      </c>
      <c r="F48" s="72">
        <v>0</v>
      </c>
      <c r="G48" s="38">
        <f t="shared" ref="G48:G55" si="3">SUM(C48:F48)</f>
        <v>0</v>
      </c>
      <c r="I48" s="92">
        <f>+BUDGET!G10</f>
        <v>0</v>
      </c>
      <c r="J48" s="8"/>
    </row>
    <row r="49" spans="2:9" s="6" customFormat="1" ht="33.75" customHeight="1" x14ac:dyDescent="0.2">
      <c r="B49" s="31" t="s">
        <v>26</v>
      </c>
      <c r="C49" s="15">
        <f>+REGNSKAB_2022!C49</f>
        <v>0</v>
      </c>
      <c r="D49" s="15">
        <f>+REGNSKAB_2022!D49</f>
        <v>0</v>
      </c>
      <c r="E49" s="15">
        <f t="shared" si="2"/>
        <v>0</v>
      </c>
      <c r="F49" s="72">
        <v>0</v>
      </c>
      <c r="G49" s="38">
        <f t="shared" si="3"/>
        <v>0</v>
      </c>
      <c r="I49" s="93">
        <f>+BUDGET!G11</f>
        <v>0</v>
      </c>
    </row>
    <row r="50" spans="2:9" s="6" customFormat="1" ht="33" customHeight="1" x14ac:dyDescent="0.2">
      <c r="B50" s="31" t="s">
        <v>27</v>
      </c>
      <c r="C50" s="15">
        <f>+REGNSKAB_2022!C50</f>
        <v>0</v>
      </c>
      <c r="D50" s="15">
        <f>+REGNSKAB_2022!D50</f>
        <v>0</v>
      </c>
      <c r="E50" s="15">
        <f t="shared" si="2"/>
        <v>0</v>
      </c>
      <c r="F50" s="72">
        <v>0</v>
      </c>
      <c r="G50" s="38">
        <f t="shared" si="3"/>
        <v>0</v>
      </c>
      <c r="I50" s="93">
        <f>+BUDGET!G12</f>
        <v>0</v>
      </c>
    </row>
    <row r="51" spans="2:9" s="6" customFormat="1" ht="33.75" customHeight="1" x14ac:dyDescent="0.2">
      <c r="B51" s="31" t="s">
        <v>13</v>
      </c>
      <c r="C51" s="15">
        <f>+REGNSKAB_2022!C51</f>
        <v>0</v>
      </c>
      <c r="D51" s="15">
        <f>+REGNSKAB_2022!D51</f>
        <v>0</v>
      </c>
      <c r="E51" s="15">
        <f t="shared" si="2"/>
        <v>0</v>
      </c>
      <c r="F51" s="72">
        <v>0</v>
      </c>
      <c r="G51" s="38">
        <f t="shared" si="3"/>
        <v>0</v>
      </c>
      <c r="I51" s="93">
        <f>+BUDGET!G13</f>
        <v>0</v>
      </c>
    </row>
    <row r="52" spans="2:9" s="6" customFormat="1" ht="33.75" customHeight="1" x14ac:dyDescent="0.2">
      <c r="B52" s="31" t="s">
        <v>3</v>
      </c>
      <c r="C52" s="15">
        <f>+REGNSKAB_2022!C52</f>
        <v>0</v>
      </c>
      <c r="D52" s="15">
        <f>+REGNSKAB_2022!D52</f>
        <v>0</v>
      </c>
      <c r="E52" s="15">
        <f t="shared" si="2"/>
        <v>0</v>
      </c>
      <c r="F52" s="72">
        <v>0</v>
      </c>
      <c r="G52" s="38">
        <f t="shared" si="3"/>
        <v>0</v>
      </c>
      <c r="I52" s="93">
        <f>+BUDGET!G14</f>
        <v>0</v>
      </c>
    </row>
    <row r="53" spans="2:9" s="6" customFormat="1" ht="33.75" customHeight="1" x14ac:dyDescent="0.2">
      <c r="B53" s="31" t="s">
        <v>4</v>
      </c>
      <c r="C53" s="15">
        <f>+REGNSKAB_2022!C53</f>
        <v>0</v>
      </c>
      <c r="D53" s="15">
        <f>+REGNSKAB_2022!D53</f>
        <v>0</v>
      </c>
      <c r="E53" s="15">
        <f t="shared" si="2"/>
        <v>0</v>
      </c>
      <c r="F53" s="72">
        <v>0</v>
      </c>
      <c r="G53" s="38">
        <f t="shared" si="3"/>
        <v>0</v>
      </c>
      <c r="I53" s="93">
        <f>+BUDGET!G15</f>
        <v>0</v>
      </c>
    </row>
    <row r="54" spans="2:9" s="6" customFormat="1" ht="33.75" customHeight="1" x14ac:dyDescent="0.2">
      <c r="B54" s="31" t="s">
        <v>5</v>
      </c>
      <c r="C54" s="15">
        <f>+REGNSKAB_2022!C54</f>
        <v>0</v>
      </c>
      <c r="D54" s="15">
        <f>+REGNSKAB_2022!D54</f>
        <v>0</v>
      </c>
      <c r="E54" s="15">
        <f t="shared" si="2"/>
        <v>0</v>
      </c>
      <c r="F54" s="72">
        <v>0</v>
      </c>
      <c r="G54" s="38">
        <f t="shared" si="3"/>
        <v>0</v>
      </c>
      <c r="I54" s="93">
        <f>+BUDGET!G16</f>
        <v>0</v>
      </c>
    </row>
    <row r="55" spans="2:9" s="6" customFormat="1" ht="33.75" customHeight="1" x14ac:dyDescent="0.2">
      <c r="B55" s="41" t="s">
        <v>16</v>
      </c>
      <c r="C55" s="15">
        <f>+C65</f>
        <v>0</v>
      </c>
      <c r="D55" s="15">
        <f>+D65</f>
        <v>0</v>
      </c>
      <c r="E55" s="15">
        <f>+E65</f>
        <v>0</v>
      </c>
      <c r="F55" s="15">
        <f>+F65</f>
        <v>0</v>
      </c>
      <c r="G55" s="38">
        <f t="shared" si="3"/>
        <v>0</v>
      </c>
      <c r="I55" s="93">
        <f>+BUDGET!G17</f>
        <v>0</v>
      </c>
    </row>
    <row r="56" spans="2:9" s="6" customFormat="1" ht="22.5" customHeight="1" thickBot="1" x14ac:dyDescent="0.25">
      <c r="B56" s="74" t="s">
        <v>6</v>
      </c>
      <c r="C56" s="14">
        <f>SUM(C48:C55)</f>
        <v>0</v>
      </c>
      <c r="D56" s="14">
        <f>SUM(D48:D55)</f>
        <v>0</v>
      </c>
      <c r="E56" s="14">
        <f>SUM(E48:E55)</f>
        <v>0</v>
      </c>
      <c r="F56" s="14">
        <f>SUM(F48:F55)</f>
        <v>0</v>
      </c>
      <c r="G56" s="34">
        <f>SUM(G48:G55)</f>
        <v>0</v>
      </c>
      <c r="I56" s="94">
        <f>+BUDGET!G18</f>
        <v>0</v>
      </c>
    </row>
    <row r="57" spans="2:9" s="6" customFormat="1" ht="13.5" thickBot="1" x14ac:dyDescent="0.25">
      <c r="B57" s="44"/>
      <c r="C57" s="19"/>
      <c r="D57" s="19"/>
      <c r="E57" s="19"/>
      <c r="F57" s="19"/>
      <c r="G57" s="45"/>
    </row>
    <row r="58" spans="2:9" s="6" customFormat="1" ht="15.75" customHeight="1" x14ac:dyDescent="0.2">
      <c r="B58" s="134" t="s">
        <v>41</v>
      </c>
      <c r="C58" s="135"/>
      <c r="D58" s="135"/>
      <c r="E58" s="135"/>
      <c r="F58" s="135"/>
      <c r="G58" s="136"/>
    </row>
    <row r="59" spans="2:9" s="6" customFormat="1" ht="12.75" customHeight="1" x14ac:dyDescent="0.2">
      <c r="B59" s="137" t="s">
        <v>18</v>
      </c>
      <c r="C59" s="147"/>
      <c r="D59" s="147"/>
      <c r="E59" s="147"/>
      <c r="F59" s="147"/>
      <c r="G59" s="148"/>
    </row>
    <row r="60" spans="2:9" s="6" customFormat="1" ht="13.5" thickBot="1" x14ac:dyDescent="0.25">
      <c r="B60" s="46"/>
      <c r="C60" s="4" t="str">
        <f>+C24</f>
        <v>2021 (kr.)</v>
      </c>
      <c r="D60" s="4" t="str">
        <f>+D24</f>
        <v>2022 (kr.)</v>
      </c>
      <c r="E60" s="4" t="str">
        <f>+E24</f>
        <v>2023 (kr.)</v>
      </c>
      <c r="F60" s="4" t="str">
        <f>+F24</f>
        <v>2024 (kr.)</v>
      </c>
      <c r="G60" s="47" t="str">
        <f>+G47</f>
        <v>I ALT (kr.)</v>
      </c>
    </row>
    <row r="61" spans="2:9" s="6" customFormat="1" ht="23.25" customHeight="1" x14ac:dyDescent="0.2">
      <c r="B61" s="81" t="s">
        <v>19</v>
      </c>
      <c r="C61" s="15">
        <f>+REGNSKAB_2022!C61</f>
        <v>0</v>
      </c>
      <c r="D61" s="15">
        <f>+REGNSKAB_2022!D61</f>
        <v>0</v>
      </c>
      <c r="E61" s="15">
        <f>+E25</f>
        <v>0</v>
      </c>
      <c r="F61" s="72">
        <v>0</v>
      </c>
      <c r="G61" s="38">
        <f>SUM(C61:F61)</f>
        <v>0</v>
      </c>
      <c r="I61" s="92">
        <f>+BUDGET!G23</f>
        <v>0</v>
      </c>
    </row>
    <row r="62" spans="2:9" s="6" customFormat="1" ht="23.25" customHeight="1" x14ac:dyDescent="0.2">
      <c r="B62" s="81" t="s">
        <v>20</v>
      </c>
      <c r="C62" s="15">
        <f>+REGNSKAB_2022!C62</f>
        <v>0</v>
      </c>
      <c r="D62" s="15">
        <f>+REGNSKAB_2022!D62</f>
        <v>0</v>
      </c>
      <c r="E62" s="15">
        <f>+E26</f>
        <v>0</v>
      </c>
      <c r="F62" s="72">
        <v>0</v>
      </c>
      <c r="G62" s="38">
        <f>SUM(C62:F62)</f>
        <v>0</v>
      </c>
      <c r="I62" s="93">
        <f>+BUDGET!G24</f>
        <v>0</v>
      </c>
    </row>
    <row r="63" spans="2:9" s="6" customFormat="1" ht="23.25" customHeight="1" x14ac:dyDescent="0.2">
      <c r="B63" s="81" t="s">
        <v>21</v>
      </c>
      <c r="C63" s="15">
        <f>+REGNSKAB_2022!C63</f>
        <v>0</v>
      </c>
      <c r="D63" s="15">
        <f>+REGNSKAB_2022!D63</f>
        <v>0</v>
      </c>
      <c r="E63" s="15">
        <f>+E27</f>
        <v>0</v>
      </c>
      <c r="F63" s="72">
        <v>0</v>
      </c>
      <c r="G63" s="38">
        <f>SUM(C63:F63)</f>
        <v>0</v>
      </c>
      <c r="I63" s="93">
        <f>+BUDGET!G25</f>
        <v>0</v>
      </c>
    </row>
    <row r="64" spans="2:9" s="6" customFormat="1" ht="23.25" customHeight="1" x14ac:dyDescent="0.2">
      <c r="B64" s="81" t="s">
        <v>22</v>
      </c>
      <c r="C64" s="15">
        <f>+REGNSKAB_2022!C64</f>
        <v>0</v>
      </c>
      <c r="D64" s="15">
        <f>+REGNSKAB_2022!D64</f>
        <v>0</v>
      </c>
      <c r="E64" s="15">
        <f>+E28</f>
        <v>0</v>
      </c>
      <c r="F64" s="72">
        <v>0</v>
      </c>
      <c r="G64" s="38">
        <f>SUM(C64:F64)</f>
        <v>0</v>
      </c>
      <c r="I64" s="93">
        <f>+BUDGET!G26</f>
        <v>0</v>
      </c>
    </row>
    <row r="65" spans="1:9" s="6" customFormat="1" ht="22.5" customHeight="1" thickBot="1" x14ac:dyDescent="0.25">
      <c r="B65" s="74" t="s">
        <v>6</v>
      </c>
      <c r="C65" s="14">
        <f>SUM(C61:C64)</f>
        <v>0</v>
      </c>
      <c r="D65" s="14">
        <f>SUM(D61:D64)</f>
        <v>0</v>
      </c>
      <c r="E65" s="14">
        <f>SUM(E61:E64)</f>
        <v>0</v>
      </c>
      <c r="F65" s="14">
        <f>SUM(F61:F64)</f>
        <v>0</v>
      </c>
      <c r="G65" s="75">
        <f>SUM(G61:G64)</f>
        <v>0</v>
      </c>
      <c r="I65" s="94">
        <f>+BUDGET!G27</f>
        <v>0</v>
      </c>
    </row>
    <row r="66" spans="1:9" s="6" customFormat="1" ht="13.5" thickBot="1" x14ac:dyDescent="0.25">
      <c r="B66" s="24"/>
      <c r="C66" s="9"/>
      <c r="D66" s="9"/>
      <c r="E66" s="9"/>
      <c r="F66" s="9"/>
      <c r="G66" s="25"/>
      <c r="H66" s="19"/>
    </row>
    <row r="67" spans="1:9" s="6" customFormat="1" ht="15.75" x14ac:dyDescent="0.2">
      <c r="B67" s="134" t="s">
        <v>23</v>
      </c>
      <c r="C67" s="135"/>
      <c r="D67" s="135"/>
      <c r="E67" s="135"/>
      <c r="F67" s="135"/>
      <c r="G67" s="136"/>
    </row>
    <row r="68" spans="1:9" s="6" customFormat="1" x14ac:dyDescent="0.2">
      <c r="B68" s="30"/>
      <c r="C68" s="20" t="str">
        <f>+C32</f>
        <v>2021 (timer)</v>
      </c>
      <c r="D68" s="20" t="str">
        <f>+D32</f>
        <v>2022 (timer)</v>
      </c>
      <c r="E68" s="20" t="str">
        <f>+E32</f>
        <v>2023 (timer)</v>
      </c>
      <c r="F68" s="20" t="str">
        <f>+F32</f>
        <v>2024 (timer)</v>
      </c>
      <c r="G68" s="49" t="s">
        <v>24</v>
      </c>
    </row>
    <row r="69" spans="1:9" s="6" customFormat="1" ht="23.25" customHeight="1" x14ac:dyDescent="0.2">
      <c r="B69" s="99" t="s">
        <v>28</v>
      </c>
      <c r="C69" s="15">
        <f>+REGNSKAB_2022!C69</f>
        <v>0</v>
      </c>
      <c r="D69" s="15">
        <f>+REGNSKAB_2022!D69</f>
        <v>0</v>
      </c>
      <c r="E69" s="15">
        <f>+E33</f>
        <v>0</v>
      </c>
      <c r="F69" s="72">
        <v>0</v>
      </c>
      <c r="G69" s="38">
        <f>SUM(C69:F69)</f>
        <v>0</v>
      </c>
    </row>
    <row r="70" spans="1:9" s="6" customFormat="1" ht="23.25" customHeight="1" x14ac:dyDescent="0.2">
      <c r="B70" s="99" t="s">
        <v>29</v>
      </c>
      <c r="C70" s="15">
        <f>+REGNSKAB_2022!C70</f>
        <v>0</v>
      </c>
      <c r="D70" s="15">
        <f>+REGNSKAB_2022!D70</f>
        <v>0</v>
      </c>
      <c r="E70" s="15">
        <f>+E34</f>
        <v>0</v>
      </c>
      <c r="F70" s="72">
        <v>0</v>
      </c>
      <c r="G70" s="38">
        <f>SUM(C70:F70)</f>
        <v>0</v>
      </c>
    </row>
    <row r="71" spans="1:9" s="6" customFormat="1" ht="23.25" customHeight="1" thickBot="1" x14ac:dyDescent="0.25">
      <c r="B71" s="74" t="s">
        <v>30</v>
      </c>
      <c r="C71" s="14">
        <f>+C69+C70</f>
        <v>0</v>
      </c>
      <c r="D71" s="14">
        <f>+D69+D70</f>
        <v>0</v>
      </c>
      <c r="E71" s="14">
        <f>+E69+E70</f>
        <v>0</v>
      </c>
      <c r="F71" s="14">
        <f>+F69+F70</f>
        <v>0</v>
      </c>
      <c r="G71" s="75">
        <f>+G69+G70</f>
        <v>0</v>
      </c>
    </row>
    <row r="72" spans="1:9" s="6" customFormat="1" ht="13.5" thickBot="1" x14ac:dyDescent="0.25">
      <c r="A72" s="19"/>
      <c r="B72" s="100"/>
      <c r="C72" s="101"/>
      <c r="D72" s="101"/>
      <c r="E72" s="101"/>
      <c r="F72" s="101"/>
      <c r="G72" s="102"/>
      <c r="H72" s="19"/>
    </row>
    <row r="73" spans="1:9" s="6" customFormat="1" ht="15.75" customHeight="1" x14ac:dyDescent="0.2">
      <c r="A73" s="19"/>
      <c r="B73" s="134" t="s">
        <v>61</v>
      </c>
      <c r="C73" s="135"/>
      <c r="D73" s="135"/>
      <c r="E73" s="135"/>
      <c r="F73" s="135"/>
      <c r="G73" s="136"/>
      <c r="H73" s="19"/>
    </row>
    <row r="74" spans="1:9" s="6" customFormat="1" x14ac:dyDescent="0.2">
      <c r="A74" s="19"/>
      <c r="B74" s="30"/>
      <c r="C74" s="20">
        <f>+C38</f>
        <v>2021</v>
      </c>
      <c r="D74" s="20">
        <f>+D38</f>
        <v>2022</v>
      </c>
      <c r="E74" s="20">
        <f>+E38</f>
        <v>2023</v>
      </c>
      <c r="F74" s="20">
        <f>+F38</f>
        <v>2024</v>
      </c>
      <c r="G74" s="49" t="s">
        <v>6</v>
      </c>
      <c r="H74" s="19"/>
    </row>
    <row r="75" spans="1:9" s="6" customFormat="1" ht="23.25" customHeight="1" x14ac:dyDescent="0.2">
      <c r="A75" s="19"/>
      <c r="B75" s="41" t="s">
        <v>39</v>
      </c>
      <c r="C75" s="15">
        <f t="shared" ref="C75:F76" si="4">IF(+C48&lt;&gt;0,+C48/C69,0)</f>
        <v>0</v>
      </c>
      <c r="D75" s="15">
        <f t="shared" si="4"/>
        <v>0</v>
      </c>
      <c r="E75" s="15">
        <f t="shared" si="4"/>
        <v>0</v>
      </c>
      <c r="F75" s="15">
        <f t="shared" si="4"/>
        <v>0</v>
      </c>
      <c r="G75" s="32">
        <f>+BUDGET!G38</f>
        <v>0</v>
      </c>
      <c r="H75" s="19"/>
    </row>
    <row r="76" spans="1:9" s="6" customFormat="1" ht="23.25" customHeight="1" thickBot="1" x14ac:dyDescent="0.25">
      <c r="A76" s="19"/>
      <c r="B76" s="73" t="s">
        <v>40</v>
      </c>
      <c r="C76" s="61">
        <f t="shared" si="4"/>
        <v>0</v>
      </c>
      <c r="D76" s="61">
        <f t="shared" si="4"/>
        <v>0</v>
      </c>
      <c r="E76" s="61">
        <f t="shared" si="4"/>
        <v>0</v>
      </c>
      <c r="F76" s="61">
        <f t="shared" si="4"/>
        <v>0</v>
      </c>
      <c r="G76" s="80">
        <f>+BUDGET!G39</f>
        <v>0</v>
      </c>
      <c r="H76" s="19"/>
    </row>
    <row r="77" spans="1:9" s="6" customFormat="1" x14ac:dyDescent="0.2">
      <c r="A77" s="19"/>
      <c r="B77" s="9"/>
      <c r="C77" s="9"/>
      <c r="D77" s="9"/>
      <c r="E77" s="9"/>
      <c r="F77" s="9"/>
      <c r="G77" s="18"/>
      <c r="H77" s="19"/>
    </row>
    <row r="78" spans="1:9" s="6" customFormat="1" ht="13.5" thickBot="1" x14ac:dyDescent="0.25">
      <c r="A78" s="19"/>
      <c r="B78" s="9"/>
      <c r="C78" s="9"/>
      <c r="D78" s="9"/>
      <c r="E78" s="9"/>
      <c r="F78" s="9"/>
      <c r="G78" s="18"/>
      <c r="H78" s="19"/>
    </row>
    <row r="79" spans="1:9" ht="16.5" thickBot="1" x14ac:dyDescent="0.25">
      <c r="B79" s="141" t="str">
        <f>+"BUDGETAFVIGELSE "&amp;+RN!F18</f>
        <v>BUDGETAFVIGELSE 2023</v>
      </c>
      <c r="C79" s="142"/>
      <c r="D79" s="142"/>
      <c r="E79" s="142"/>
      <c r="F79" s="143"/>
      <c r="G79" s="64"/>
    </row>
    <row r="80" spans="1:9" ht="15.75" thickBot="1" x14ac:dyDescent="0.3">
      <c r="B80" s="1"/>
      <c r="C80" s="1"/>
      <c r="D80" s="2"/>
      <c r="E80" s="2"/>
      <c r="F80" s="65"/>
      <c r="G80" s="65"/>
    </row>
    <row r="81" spans="2:10" s="6" customFormat="1" ht="36" customHeight="1" x14ac:dyDescent="0.2">
      <c r="B81" s="134" t="s">
        <v>50</v>
      </c>
      <c r="C81" s="135"/>
      <c r="D81" s="135"/>
      <c r="E81" s="135"/>
      <c r="F81" s="136"/>
      <c r="G81" s="64"/>
    </row>
    <row r="82" spans="2:10" ht="33.75" customHeight="1" x14ac:dyDescent="0.2">
      <c r="B82" s="30" t="s">
        <v>42</v>
      </c>
      <c r="C82" s="20" t="str">
        <f>+"Regnskab "&amp;+E74</f>
        <v>Regnskab 2023</v>
      </c>
      <c r="D82" s="20" t="str">
        <f>+"Budget  "&amp;+E74</f>
        <v>Budget  2023</v>
      </c>
      <c r="E82" s="20" t="s">
        <v>52</v>
      </c>
      <c r="F82" s="69" t="s">
        <v>53</v>
      </c>
      <c r="G82" s="63"/>
    </row>
    <row r="83" spans="2:10" s="6" customFormat="1" ht="33.75" customHeight="1" x14ac:dyDescent="0.2">
      <c r="B83" s="31" t="s">
        <v>25</v>
      </c>
      <c r="C83" s="15">
        <f t="shared" ref="C83:C89" si="5">+E12</f>
        <v>0</v>
      </c>
      <c r="D83" s="15">
        <f>+REGNSKAB_2022!E48</f>
        <v>0</v>
      </c>
      <c r="E83" s="15">
        <f t="shared" ref="E83:E89" si="6">+D83-C83</f>
        <v>0</v>
      </c>
      <c r="F83" s="103">
        <f t="shared" ref="F83:F91" si="7">+IF(D83=0,+IF(C83&gt;0,-1,0),IF(E83&lt;&gt;0,+E83/D83,0))</f>
        <v>0</v>
      </c>
      <c r="G83" s="66"/>
      <c r="J83" s="8"/>
    </row>
    <row r="84" spans="2:10" s="6" customFormat="1" ht="33.75" customHeight="1" x14ac:dyDescent="0.2">
      <c r="B84" s="31" t="s">
        <v>26</v>
      </c>
      <c r="C84" s="15">
        <f t="shared" si="5"/>
        <v>0</v>
      </c>
      <c r="D84" s="15">
        <f>+REGNSKAB_2022!E49</f>
        <v>0</v>
      </c>
      <c r="E84" s="15">
        <f t="shared" si="6"/>
        <v>0</v>
      </c>
      <c r="F84" s="103">
        <f t="shared" si="7"/>
        <v>0</v>
      </c>
      <c r="G84" s="66"/>
    </row>
    <row r="85" spans="2:10" s="6" customFormat="1" ht="33" customHeight="1" x14ac:dyDescent="0.2">
      <c r="B85" s="31" t="s">
        <v>27</v>
      </c>
      <c r="C85" s="15">
        <f t="shared" si="5"/>
        <v>0</v>
      </c>
      <c r="D85" s="15">
        <f>+REGNSKAB_2022!E50</f>
        <v>0</v>
      </c>
      <c r="E85" s="15">
        <f t="shared" si="6"/>
        <v>0</v>
      </c>
      <c r="F85" s="103">
        <f t="shared" si="7"/>
        <v>0</v>
      </c>
      <c r="G85" s="66"/>
    </row>
    <row r="86" spans="2:10" s="6" customFormat="1" ht="33.75" customHeight="1" x14ac:dyDescent="0.2">
      <c r="B86" s="31" t="s">
        <v>13</v>
      </c>
      <c r="C86" s="15">
        <f t="shared" si="5"/>
        <v>0</v>
      </c>
      <c r="D86" s="15">
        <f>+REGNSKAB_2022!E51</f>
        <v>0</v>
      </c>
      <c r="E86" s="15">
        <f t="shared" si="6"/>
        <v>0</v>
      </c>
      <c r="F86" s="103">
        <f t="shared" si="7"/>
        <v>0</v>
      </c>
      <c r="G86" s="66"/>
    </row>
    <row r="87" spans="2:10" s="6" customFormat="1" ht="33.75" customHeight="1" x14ac:dyDescent="0.2">
      <c r="B87" s="31" t="s">
        <v>3</v>
      </c>
      <c r="C87" s="15">
        <f t="shared" si="5"/>
        <v>0</v>
      </c>
      <c r="D87" s="15">
        <f>+REGNSKAB_2022!E52</f>
        <v>0</v>
      </c>
      <c r="E87" s="15">
        <f t="shared" si="6"/>
        <v>0</v>
      </c>
      <c r="F87" s="103">
        <f t="shared" si="7"/>
        <v>0</v>
      </c>
      <c r="G87" s="66"/>
    </row>
    <row r="88" spans="2:10" s="6" customFormat="1" ht="33.75" customHeight="1" x14ac:dyDescent="0.2">
      <c r="B88" s="31" t="s">
        <v>4</v>
      </c>
      <c r="C88" s="15">
        <f t="shared" si="5"/>
        <v>0</v>
      </c>
      <c r="D88" s="15">
        <f>+REGNSKAB_2022!E53</f>
        <v>0</v>
      </c>
      <c r="E88" s="15">
        <f t="shared" si="6"/>
        <v>0</v>
      </c>
      <c r="F88" s="103">
        <f t="shared" si="7"/>
        <v>0</v>
      </c>
      <c r="G88" s="66"/>
    </row>
    <row r="89" spans="2:10" s="6" customFormat="1" ht="33.75" customHeight="1" x14ac:dyDescent="0.2">
      <c r="B89" s="31" t="s">
        <v>5</v>
      </c>
      <c r="C89" s="15">
        <f t="shared" si="5"/>
        <v>0</v>
      </c>
      <c r="D89" s="15">
        <f>+REGNSKAB_2022!E54</f>
        <v>0</v>
      </c>
      <c r="E89" s="15">
        <f t="shared" si="6"/>
        <v>0</v>
      </c>
      <c r="F89" s="103">
        <f t="shared" si="7"/>
        <v>0</v>
      </c>
      <c r="G89" s="66"/>
    </row>
    <row r="90" spans="2:10" s="6" customFormat="1" ht="33.75" customHeight="1" x14ac:dyDescent="0.2">
      <c r="B90" s="41" t="s">
        <v>16</v>
      </c>
      <c r="C90" s="15">
        <f>+C100</f>
        <v>0</v>
      </c>
      <c r="D90" s="15">
        <f>+D100</f>
        <v>0</v>
      </c>
      <c r="E90" s="15">
        <f>+E100</f>
        <v>0</v>
      </c>
      <c r="F90" s="103">
        <f t="shared" si="7"/>
        <v>0</v>
      </c>
      <c r="G90" s="66"/>
    </row>
    <row r="91" spans="2:10" s="6" customFormat="1" ht="22.5" customHeight="1" thickBot="1" x14ac:dyDescent="0.25">
      <c r="B91" s="74" t="s">
        <v>6</v>
      </c>
      <c r="C91" s="14">
        <f>SUM(C83:C90)</f>
        <v>0</v>
      </c>
      <c r="D91" s="14">
        <f>SUM(D83:D90)</f>
        <v>0</v>
      </c>
      <c r="E91" s="14">
        <f>SUM(E83:E90)</f>
        <v>0</v>
      </c>
      <c r="F91" s="104">
        <f t="shared" si="7"/>
        <v>0</v>
      </c>
      <c r="G91" s="67"/>
    </row>
    <row r="92" spans="2:10" ht="15.75" thickBot="1" x14ac:dyDescent="0.3">
      <c r="B92" s="1"/>
      <c r="C92" s="1"/>
      <c r="D92" s="2"/>
      <c r="E92" s="2"/>
      <c r="F92" s="65"/>
      <c r="G92" s="65"/>
    </row>
    <row r="93" spans="2:10" s="6" customFormat="1" ht="16.5" customHeight="1" x14ac:dyDescent="0.2">
      <c r="B93" s="134" t="s">
        <v>51</v>
      </c>
      <c r="C93" s="135"/>
      <c r="D93" s="135"/>
      <c r="E93" s="135"/>
      <c r="F93" s="136"/>
      <c r="G93" s="64"/>
    </row>
    <row r="94" spans="2:10" s="6" customFormat="1" ht="13.5" customHeight="1" thickBot="1" x14ac:dyDescent="0.25">
      <c r="B94" s="158"/>
      <c r="C94" s="159"/>
      <c r="D94" s="159"/>
      <c r="E94" s="159"/>
      <c r="F94" s="160"/>
      <c r="G94" s="68"/>
    </row>
    <row r="95" spans="2:10" s="6" customFormat="1" ht="33.75" customHeight="1" x14ac:dyDescent="0.2">
      <c r="B95" s="82"/>
      <c r="C95" s="83" t="str">
        <f>+C82</f>
        <v>Regnskab 2023</v>
      </c>
      <c r="D95" s="83" t="str">
        <f>+D82</f>
        <v>Budget  2023</v>
      </c>
      <c r="E95" s="83" t="str">
        <f>+E82</f>
        <v>Afvigelse i kr.</v>
      </c>
      <c r="F95" s="84" t="str">
        <f>+F82</f>
        <v>Afvigelse i pct.</v>
      </c>
      <c r="G95" s="63"/>
    </row>
    <row r="96" spans="2:10" s="6" customFormat="1" ht="23.25" customHeight="1" x14ac:dyDescent="0.2">
      <c r="B96" s="52" t="s">
        <v>19</v>
      </c>
      <c r="C96" s="15">
        <f>+E25</f>
        <v>0</v>
      </c>
      <c r="D96" s="15">
        <f>+REGNSKAB_2022!E61</f>
        <v>0</v>
      </c>
      <c r="E96" s="15">
        <f>+D96-C96</f>
        <v>0</v>
      </c>
      <c r="F96" s="103">
        <f t="shared" ref="F96:F100" si="8">+IF(D96=0,+IF(C96&gt;0,-1,0),IF(E96&lt;&gt;0,+E96/D96,0))</f>
        <v>0</v>
      </c>
      <c r="G96" s="66"/>
    </row>
    <row r="97" spans="2:9" s="6" customFormat="1" ht="23.25" customHeight="1" x14ac:dyDescent="0.2">
      <c r="B97" s="52" t="s">
        <v>20</v>
      </c>
      <c r="C97" s="15">
        <f>+E26</f>
        <v>0</v>
      </c>
      <c r="D97" s="15">
        <f>+REGNSKAB_2022!E62</f>
        <v>0</v>
      </c>
      <c r="E97" s="15">
        <f>+D97-C97</f>
        <v>0</v>
      </c>
      <c r="F97" s="103">
        <f t="shared" si="8"/>
        <v>0</v>
      </c>
      <c r="G97" s="66"/>
    </row>
    <row r="98" spans="2:9" s="6" customFormat="1" ht="23.25" customHeight="1" x14ac:dyDescent="0.2">
      <c r="B98" s="52" t="s">
        <v>21</v>
      </c>
      <c r="C98" s="15">
        <f>+E27</f>
        <v>0</v>
      </c>
      <c r="D98" s="15">
        <f>+REGNSKAB_2022!E63</f>
        <v>0</v>
      </c>
      <c r="E98" s="15">
        <f>+D98-C98</f>
        <v>0</v>
      </c>
      <c r="F98" s="103">
        <f t="shared" si="8"/>
        <v>0</v>
      </c>
      <c r="G98" s="66"/>
    </row>
    <row r="99" spans="2:9" s="6" customFormat="1" ht="23.25" customHeight="1" x14ac:dyDescent="0.2">
      <c r="B99" s="52" t="s">
        <v>22</v>
      </c>
      <c r="C99" s="15">
        <f>+E28</f>
        <v>0</v>
      </c>
      <c r="D99" s="15">
        <f>+REGNSKAB_2022!E64</f>
        <v>0</v>
      </c>
      <c r="E99" s="15">
        <f>+D99-C99</f>
        <v>0</v>
      </c>
      <c r="F99" s="103">
        <f t="shared" si="8"/>
        <v>0</v>
      </c>
      <c r="G99" s="66"/>
    </row>
    <row r="100" spans="2:9" s="6" customFormat="1" ht="22.5" customHeight="1" thickBot="1" x14ac:dyDescent="0.25">
      <c r="B100" s="74" t="s">
        <v>6</v>
      </c>
      <c r="C100" s="14">
        <f>SUM(C96:C99)</f>
        <v>0</v>
      </c>
      <c r="D100" s="14">
        <f>SUM(D96:D99)</f>
        <v>0</v>
      </c>
      <c r="E100" s="14">
        <f>SUM(E96:E99)</f>
        <v>0</v>
      </c>
      <c r="F100" s="104">
        <f t="shared" si="8"/>
        <v>0</v>
      </c>
      <c r="G100" s="66"/>
    </row>
    <row r="101" spans="2:9" ht="15.75" thickBot="1" x14ac:dyDescent="0.3">
      <c r="B101" s="1"/>
      <c r="C101" s="1"/>
      <c r="D101" s="2"/>
      <c r="E101" s="2"/>
      <c r="F101" s="65"/>
      <c r="G101" s="65"/>
    </row>
    <row r="102" spans="2:9" s="6" customFormat="1" ht="16.5" thickBot="1" x14ac:dyDescent="0.25">
      <c r="B102" s="149" t="str">
        <f>+"FINANSIERING "&amp;+RN!F18</f>
        <v>FINANSIERING 2023</v>
      </c>
      <c r="C102" s="150"/>
      <c r="D102" s="150"/>
      <c r="E102" s="150"/>
      <c r="F102" s="150"/>
      <c r="G102" s="151"/>
      <c r="H102" s="19"/>
    </row>
    <row r="103" spans="2:9" s="6" customFormat="1" ht="16.5" thickTop="1" thickBot="1" x14ac:dyDescent="0.25">
      <c r="B103" s="24"/>
      <c r="C103" s="9"/>
      <c r="D103" s="9"/>
      <c r="E103" s="9"/>
      <c r="F103" s="9"/>
      <c r="G103" s="25"/>
      <c r="H103" s="19"/>
      <c r="I103" s="105" t="str">
        <f>IF(+C106=BUDGET!C46,"",+"Bemærk ansøgt støtte i indberetningen udgør i "&amp;+C74&amp;+": "&amp;+FIXED(+C106,0)&amp;+" kroner. I oprindelig budget er der i "&amp;+C74&amp;+" ansøgt om: "&amp;+FIXED(+BUDGET!C46,0)&amp;+" kroner.")</f>
        <v/>
      </c>
    </row>
    <row r="104" spans="2:9" s="6" customFormat="1" ht="16.5" thickTop="1" x14ac:dyDescent="0.2">
      <c r="B104" s="144" t="s">
        <v>87</v>
      </c>
      <c r="C104" s="145"/>
      <c r="D104" s="145"/>
      <c r="E104" s="145"/>
      <c r="F104" s="145"/>
      <c r="G104" s="146"/>
      <c r="I104" s="105" t="str">
        <f>IF(+D106=BUDGET!D46,"",+"Bemærk ansøgt støtte i indberetningen udgør i "&amp;+D74&amp;+": "&amp;+FIXED(+D106,0)&amp;+" kroner. I oprindelig budget er der i "&amp;+D74&amp;+" ansøgt om: "&amp;+FIXED(+BUDGET!D46,0)&amp;+" kroner.")</f>
        <v/>
      </c>
    </row>
    <row r="105" spans="2:9" s="6" customFormat="1" ht="24" customHeight="1" x14ac:dyDescent="0.2">
      <c r="B105" s="26"/>
      <c r="C105" s="4" t="str">
        <f>+C11</f>
        <v>2021 (kr.)</v>
      </c>
      <c r="D105" s="4" t="str">
        <f>+D11</f>
        <v>2022 (kr.)</v>
      </c>
      <c r="E105" s="4" t="str">
        <f>+E11</f>
        <v>2023 (kr.)</v>
      </c>
      <c r="F105" s="4" t="str">
        <f>+F11</f>
        <v>2024 (kr.)</v>
      </c>
      <c r="G105" s="27" t="s">
        <v>2</v>
      </c>
      <c r="I105" s="105" t="str">
        <f>IF(+E106=BUDGET!E46,"",+"Bemærk ansøgt støtte i indberetningen udgør i "&amp;+E74&amp;+": "&amp;+FIXED(+E106,0)&amp;+" kroner. I oprindelig budget er der i "&amp;+E74&amp;+" ansøgt om: "&amp;+FIXED(+BUDGET!E46,0)&amp;+" kroner.")</f>
        <v/>
      </c>
    </row>
    <row r="106" spans="2:9" s="6" customFormat="1" ht="24" customHeight="1" thickBot="1" x14ac:dyDescent="0.25">
      <c r="B106" s="97" t="str">
        <f>+"Støtte fra Uddannelsespuljen "&amp;+C74</f>
        <v>Støtte fra Uddannelsespuljen 2021</v>
      </c>
      <c r="C106" s="61">
        <f>+REGNSKAB_2022!C106</f>
        <v>0</v>
      </c>
      <c r="D106" s="61">
        <f>+REGNSKAB_2022!D106</f>
        <v>0</v>
      </c>
      <c r="E106" s="106">
        <v>0</v>
      </c>
      <c r="F106" s="106">
        <v>0</v>
      </c>
      <c r="G106" s="75">
        <f>SUM(C106:F106)</f>
        <v>0</v>
      </c>
      <c r="I106" s="105" t="str">
        <f>IF(+F106=BUDGET!F46,"",+"Bemærk ansøgt støtte i indberetningen udgør i "&amp;+F74&amp;+": "&amp;+FIXED(+F106,0)&amp;+" kroner. I oprindelig budget er der i "&amp;+F74&amp;+" ansøgt om: "&amp;+FIXED(+BUDGET!F46,0)&amp;+" kroner.")</f>
        <v/>
      </c>
    </row>
    <row r="107" spans="2:9" s="6" customFormat="1" ht="15" x14ac:dyDescent="0.2">
      <c r="B107" s="24"/>
      <c r="C107" s="9"/>
      <c r="D107" s="9"/>
      <c r="E107" s="9"/>
      <c r="F107" s="9"/>
      <c r="G107" s="25"/>
      <c r="H107" s="19"/>
      <c r="I107" s="105" t="str">
        <f>IF(+G106=BUDGET!G46,"",+"Bemærk ansøgt støtte i indberetningen udgør "&amp;+G74&amp;+": "&amp;+FIXED(+G106,0)&amp;+" kroner. I oprindelig budget er der "&amp;+G74&amp;+" ansøgt om: "&amp;+FIXED(+BUDGET!G46,0)&amp;+" kroner.")</f>
        <v/>
      </c>
    </row>
    <row r="108" spans="2:9" s="6" customFormat="1" ht="25.5" customHeight="1" thickBot="1" x14ac:dyDescent="0.25">
      <c r="B108" s="24"/>
      <c r="C108" s="9"/>
      <c r="D108" s="9"/>
      <c r="E108" s="9"/>
      <c r="F108" s="9"/>
      <c r="G108" s="25"/>
      <c r="H108" s="19"/>
    </row>
    <row r="109" spans="2:9" s="6" customFormat="1" ht="16.5" customHeight="1" thickTop="1" x14ac:dyDescent="0.2">
      <c r="B109" s="152" t="s">
        <v>7</v>
      </c>
      <c r="C109" s="153"/>
      <c r="D109" s="153"/>
      <c r="E109" s="153"/>
      <c r="F109" s="153"/>
      <c r="G109" s="154"/>
    </row>
    <row r="110" spans="2:9" s="6" customFormat="1" ht="12.75" customHeight="1" x14ac:dyDescent="0.2">
      <c r="B110" s="155" t="str">
        <f>+BUDGET!B50</f>
        <v>(Egenfinansiering skal udgøre minimum 30% af det samlede udgiftsbudget samt minimum 30% pr. år)</v>
      </c>
      <c r="C110" s="156"/>
      <c r="D110" s="156"/>
      <c r="E110" s="156"/>
      <c r="F110" s="156"/>
      <c r="G110" s="157"/>
    </row>
    <row r="111" spans="2:9" s="6" customFormat="1" ht="23.25" customHeight="1" x14ac:dyDescent="0.2">
      <c r="B111" s="30"/>
      <c r="C111" s="5" t="str">
        <f>+C105</f>
        <v>2021 (kr.)</v>
      </c>
      <c r="D111" s="5" t="str">
        <f>+D105</f>
        <v>2022 (kr.)</v>
      </c>
      <c r="E111" s="5" t="str">
        <f>+E105</f>
        <v>2023 (kr.)</v>
      </c>
      <c r="F111" s="5" t="str">
        <f>+F105</f>
        <v>2024 (kr.)</v>
      </c>
      <c r="G111" s="27" t="s">
        <v>2</v>
      </c>
    </row>
    <row r="112" spans="2:9" s="6" customFormat="1" ht="23.25" customHeight="1" x14ac:dyDescent="0.25">
      <c r="B112" s="31" t="s">
        <v>8</v>
      </c>
      <c r="C112" s="15">
        <f>+REGNSKAB_2022!C112</f>
        <v>0</v>
      </c>
      <c r="D112" s="15">
        <f>+REGNSKAB_2022!D112</f>
        <v>0</v>
      </c>
      <c r="E112" s="12">
        <v>0</v>
      </c>
      <c r="F112" s="12">
        <v>0</v>
      </c>
      <c r="G112" s="32">
        <f>SUM(C112:F112)</f>
        <v>0</v>
      </c>
      <c r="I112" s="60" t="str">
        <f>IF(+ROUND(C119,0)-ROUND(C123,0)=0," ","Bemærk: Budgetomkostningen stemmer ikke med finansieringen i "&amp;+C74&amp;+" - afvigelse på kr ")&amp;+IF(+ROUND(C119,0)-ROUND(C123,0)=0," ",+FIXED(ROUND(C119,0)-ROUND(C123,0),0))</f>
        <v xml:space="preserve">  </v>
      </c>
    </row>
    <row r="113" spans="2:12" s="6" customFormat="1" ht="24.75" customHeight="1" x14ac:dyDescent="0.25">
      <c r="B113" s="31" t="s">
        <v>9</v>
      </c>
      <c r="C113" s="15">
        <f>+REGNSKAB_2022!C113</f>
        <v>0</v>
      </c>
      <c r="D113" s="15">
        <f>+REGNSKAB_2022!D113</f>
        <v>0</v>
      </c>
      <c r="E113" s="12">
        <v>0</v>
      </c>
      <c r="F113" s="12">
        <v>0</v>
      </c>
      <c r="G113" s="32">
        <f>SUM(C113:F113)</f>
        <v>0</v>
      </c>
      <c r="I113" s="60" t="str">
        <f>IF(+ROUND(D119,0)-ROUND(D123,0)=0," ","Bemærk: Budgetomkostningen stemmer ikke med finansieringen i "&amp;+D74&amp;+" - afvigelse på kr ")&amp;+IF(+ROUND(D119,0)-ROUND(D123,0)=0," ",+FIXED(+ROUND(D119,0)-ROUND(D123,0),0))</f>
        <v xml:space="preserve">  </v>
      </c>
    </row>
    <row r="114" spans="2:12" s="6" customFormat="1" ht="23.25" customHeight="1" x14ac:dyDescent="0.25">
      <c r="B114" s="31" t="s">
        <v>10</v>
      </c>
      <c r="C114" s="15">
        <f>+REGNSKAB_2022!C114</f>
        <v>0</v>
      </c>
      <c r="D114" s="15">
        <f>+REGNSKAB_2022!D114</f>
        <v>0</v>
      </c>
      <c r="E114" s="12">
        <v>0</v>
      </c>
      <c r="F114" s="12">
        <v>0</v>
      </c>
      <c r="G114" s="32">
        <f>SUM(C114:F114)</f>
        <v>0</v>
      </c>
      <c r="I114" s="60" t="str">
        <f>IF(+ROUND(E119,0)-ROUND(E123,0)=0," ","Bemærk: Budgetomkostningen stemmer ikke med finansieringen i "&amp;+E74&amp;+" - afvigelse på kr ")&amp;+IF(+ROUND(E119,0)-ROUND(E123,0)=0," ",+FIXED(+ROUND(E119,0)-ROUND(E123,0),0))</f>
        <v xml:space="preserve">  </v>
      </c>
    </row>
    <row r="115" spans="2:12" s="6" customFormat="1" ht="16.5" thickBot="1" x14ac:dyDescent="0.3">
      <c r="B115" s="33" t="s">
        <v>6</v>
      </c>
      <c r="C115" s="14">
        <f>SUM(C112:C114)</f>
        <v>0</v>
      </c>
      <c r="D115" s="14">
        <f>SUM(D112:D114)</f>
        <v>0</v>
      </c>
      <c r="E115" s="14">
        <f>SUM(E112:E114)</f>
        <v>0</v>
      </c>
      <c r="F115" s="14">
        <f>SUM(F112:F114)</f>
        <v>0</v>
      </c>
      <c r="G115" s="34">
        <f>SUM(G112:G114)</f>
        <v>0</v>
      </c>
      <c r="I115" s="60" t="str">
        <f>IF(+ROUND(F119,0)-ROUND(F123,0)=0," ","Bemærk: Budgetomkostningen stemmer ikke med finansieringen i "&amp;+F74&amp;+" - afvigelse på kr ")&amp;+IF(+ROUND(F119,0)-ROUND(F123,0)=0," ",+FIXED(ROUND(F119,0)-ROUND(F123,0),0))</f>
        <v xml:space="preserve">  </v>
      </c>
    </row>
    <row r="116" spans="2:12" s="6" customFormat="1" ht="13.5" thickBot="1" x14ac:dyDescent="0.25">
      <c r="B116" s="24"/>
      <c r="C116" s="10"/>
      <c r="D116" s="11"/>
      <c r="E116" s="11"/>
      <c r="F116" s="11"/>
      <c r="G116" s="35"/>
      <c r="H116" s="19"/>
    </row>
    <row r="117" spans="2:12" s="6" customFormat="1" ht="16.5" customHeight="1" thickTop="1" x14ac:dyDescent="0.2">
      <c r="B117" s="144" t="s">
        <v>32</v>
      </c>
      <c r="C117" s="145"/>
      <c r="D117" s="145"/>
      <c r="E117" s="145"/>
      <c r="F117" s="145"/>
      <c r="G117" s="146"/>
      <c r="H117" s="19"/>
    </row>
    <row r="118" spans="2:12" s="6" customFormat="1" ht="23.25" customHeight="1" x14ac:dyDescent="0.2">
      <c r="B118" s="30"/>
      <c r="C118" s="5" t="str">
        <f>+C111</f>
        <v>2021 (kr.)</v>
      </c>
      <c r="D118" s="5" t="str">
        <f>+D111</f>
        <v>2022 (kr.)</v>
      </c>
      <c r="E118" s="5" t="str">
        <f>+E111</f>
        <v>2023 (kr.)</v>
      </c>
      <c r="F118" s="5" t="str">
        <f>+F111</f>
        <v>2024 (kr.)</v>
      </c>
      <c r="G118" s="47" t="str">
        <f>+G111</f>
        <v>I ALT (kr.)</v>
      </c>
      <c r="H118" s="19"/>
    </row>
    <row r="119" spans="2:12" s="6" customFormat="1" ht="23.25" customHeight="1" x14ac:dyDescent="0.2">
      <c r="B119" s="36" t="s">
        <v>33</v>
      </c>
      <c r="C119" s="15">
        <f>ROUND(+C56,0)</f>
        <v>0</v>
      </c>
      <c r="D119" s="15">
        <f>ROUND(+D56,0)</f>
        <v>0</v>
      </c>
      <c r="E119" s="15">
        <f>ROUND(+E56,0)</f>
        <v>0</v>
      </c>
      <c r="F119" s="15">
        <f>ROUND(+F56,0)</f>
        <v>0</v>
      </c>
      <c r="G119" s="32">
        <f>SUM(C119:F119)</f>
        <v>0</v>
      </c>
      <c r="H119" s="19"/>
    </row>
    <row r="120" spans="2:12" s="6" customFormat="1" x14ac:dyDescent="0.2">
      <c r="B120" s="37"/>
      <c r="C120" s="15"/>
      <c r="D120" s="15"/>
      <c r="E120" s="15"/>
      <c r="F120" s="15"/>
      <c r="G120" s="32"/>
      <c r="H120" s="19"/>
    </row>
    <row r="121" spans="2:12" s="6" customFormat="1" ht="23.25" customHeight="1" x14ac:dyDescent="0.2">
      <c r="B121" s="37" t="s">
        <v>34</v>
      </c>
      <c r="C121" s="15">
        <f>+C106</f>
        <v>0</v>
      </c>
      <c r="D121" s="15">
        <f>+D106</f>
        <v>0</v>
      </c>
      <c r="E121" s="15">
        <f>+E106</f>
        <v>0</v>
      </c>
      <c r="F121" s="15">
        <f>+F106</f>
        <v>0</v>
      </c>
      <c r="G121" s="32">
        <f>SUM(C121:F121)</f>
        <v>0</v>
      </c>
      <c r="H121" s="19"/>
    </row>
    <row r="122" spans="2:12" s="6" customFormat="1" ht="15.75" x14ac:dyDescent="0.25">
      <c r="B122" s="37" t="s">
        <v>35</v>
      </c>
      <c r="C122" s="15">
        <f>+C115</f>
        <v>0</v>
      </c>
      <c r="D122" s="15">
        <f>+D115</f>
        <v>0</v>
      </c>
      <c r="E122" s="15">
        <f>+E115</f>
        <v>0</v>
      </c>
      <c r="F122" s="15">
        <f>+F115</f>
        <v>0</v>
      </c>
      <c r="G122" s="32">
        <f>SUM(C122:F122)</f>
        <v>0</v>
      </c>
      <c r="H122" s="19"/>
      <c r="I122" s="60"/>
    </row>
    <row r="123" spans="2:12" s="6" customFormat="1" ht="15.75" x14ac:dyDescent="0.25">
      <c r="B123" s="36" t="s">
        <v>36</v>
      </c>
      <c r="C123" s="16">
        <f>ROUND(+C121+C122,0)</f>
        <v>0</v>
      </c>
      <c r="D123" s="16">
        <f>ROUND(+D121+D122,0)</f>
        <v>0</v>
      </c>
      <c r="E123" s="16">
        <f>ROUND(+E121+E122,0)</f>
        <v>0</v>
      </c>
      <c r="F123" s="16">
        <f>ROUND(+F121+F122,0)</f>
        <v>0</v>
      </c>
      <c r="G123" s="38">
        <f>ROUND(+G121+G122,0)</f>
        <v>0</v>
      </c>
      <c r="H123" s="19"/>
      <c r="I123" s="60"/>
      <c r="J123" s="60"/>
      <c r="K123" s="60"/>
      <c r="L123" s="60"/>
    </row>
    <row r="124" spans="2:12" s="6" customFormat="1" ht="15.75" x14ac:dyDescent="0.25">
      <c r="B124" s="39"/>
      <c r="C124" s="23"/>
      <c r="D124" s="23"/>
      <c r="E124" s="23"/>
      <c r="F124" s="23"/>
      <c r="G124" s="40"/>
      <c r="H124" s="19"/>
      <c r="I124" s="60"/>
    </row>
    <row r="125" spans="2:12" s="6" customFormat="1" ht="16.5" thickBot="1" x14ac:dyDescent="0.3">
      <c r="B125" s="50" t="s">
        <v>37</v>
      </c>
      <c r="C125" s="51">
        <f>IF(+C119=0,0,+C115/C119)</f>
        <v>0</v>
      </c>
      <c r="D125" s="51">
        <f>IF(+D119=0,0,+D115/D119)</f>
        <v>0</v>
      </c>
      <c r="E125" s="51">
        <f>IF(+E119=0,0,+E115/E119)</f>
        <v>0</v>
      </c>
      <c r="F125" s="51">
        <f>IF(+F119=0,0,+F115/F119)</f>
        <v>0</v>
      </c>
      <c r="G125" s="62">
        <f>IF(+G119=0,0,+G115/G119)</f>
        <v>0</v>
      </c>
      <c r="H125" s="19"/>
      <c r="I125" s="60"/>
    </row>
    <row r="126" spans="2:12" ht="13.5" thickBot="1" x14ac:dyDescent="0.25"/>
    <row r="127" spans="2:12" ht="26.25" thickBot="1" x14ac:dyDescent="0.25">
      <c r="B127" s="107" t="s">
        <v>86</v>
      </c>
      <c r="C127" s="108">
        <f>+BUDGET!C65</f>
        <v>0</v>
      </c>
      <c r="D127" s="108">
        <f>+BUDGET!D65</f>
        <v>0</v>
      </c>
      <c r="E127" s="108">
        <f>+BUDGET!E65</f>
        <v>0</v>
      </c>
      <c r="F127" s="108">
        <f>+BUDGET!F65</f>
        <v>0</v>
      </c>
      <c r="G127" s="109">
        <f>+BUDGET!G65</f>
        <v>0</v>
      </c>
    </row>
  </sheetData>
  <protectedRanges>
    <protectedRange password="CF42" sqref="C56:G57 C65:G65 C20:G20 C29:G29 C91:E91 G91 C100:E100 G100" name="TotalA_2"/>
  </protectedRanges>
  <mergeCells count="24">
    <mergeCell ref="B110:G110"/>
    <mergeCell ref="B117:G117"/>
    <mergeCell ref="B93:F94"/>
    <mergeCell ref="B102:G102"/>
    <mergeCell ref="B104:G104"/>
    <mergeCell ref="B109:G109"/>
    <mergeCell ref="C4:G4"/>
    <mergeCell ref="B7:G7"/>
    <mergeCell ref="B9:G9"/>
    <mergeCell ref="B10:G10"/>
    <mergeCell ref="B22:G22"/>
    <mergeCell ref="C5:G5"/>
    <mergeCell ref="B46:G46"/>
    <mergeCell ref="B81:F81"/>
    <mergeCell ref="B23:G23"/>
    <mergeCell ref="B31:G31"/>
    <mergeCell ref="B43:G43"/>
    <mergeCell ref="B37:G37"/>
    <mergeCell ref="B45:G45"/>
    <mergeCell ref="B58:G58"/>
    <mergeCell ref="B59:G59"/>
    <mergeCell ref="B67:G67"/>
    <mergeCell ref="B73:G73"/>
    <mergeCell ref="B79:F79"/>
  </mergeCells>
  <conditionalFormatting sqref="C123:G123">
    <cfRule type="cellIs" dxfId="119" priority="107" stopIfTrue="1" operator="notEqual">
      <formula>C$119</formula>
    </cfRule>
  </conditionalFormatting>
  <conditionalFormatting sqref="C4:G4">
    <cfRule type="expression" dxfId="118" priority="77">
      <formula>$I$4&lt;&gt;""</formula>
    </cfRule>
  </conditionalFormatting>
  <conditionalFormatting sqref="C5:G5">
    <cfRule type="expression" dxfId="117" priority="76">
      <formula>$I$4&lt;&gt;""</formula>
    </cfRule>
  </conditionalFormatting>
  <conditionalFormatting sqref="C127">
    <cfRule type="expression" dxfId="116" priority="55" stopIfTrue="1">
      <formula>IF(C$56=0,1,0)</formula>
    </cfRule>
  </conditionalFormatting>
  <conditionalFormatting sqref="G127">
    <cfRule type="expression" dxfId="115" priority="43" stopIfTrue="1">
      <formula>IF(G$56=0,1,0)</formula>
    </cfRule>
  </conditionalFormatting>
  <conditionalFormatting sqref="C125">
    <cfRule type="expression" dxfId="114" priority="40" stopIfTrue="1">
      <formula>IF(C$119=0,1,0)</formula>
    </cfRule>
  </conditionalFormatting>
  <conditionalFormatting sqref="G125">
    <cfRule type="expression" dxfId="113" priority="37" stopIfTrue="1">
      <formula>IF(G$119=0,1,0)</formula>
    </cfRule>
  </conditionalFormatting>
  <conditionalFormatting sqref="D127">
    <cfRule type="expression" dxfId="112" priority="16" stopIfTrue="1">
      <formula>IF(D$56=0,1,0)</formula>
    </cfRule>
  </conditionalFormatting>
  <conditionalFormatting sqref="D125">
    <cfRule type="expression" dxfId="111" priority="13" stopIfTrue="1">
      <formula>IF(D$119=0,1,0)</formula>
    </cfRule>
  </conditionalFormatting>
  <conditionalFormatting sqref="E127">
    <cfRule type="expression" dxfId="110" priority="10" stopIfTrue="1">
      <formula>IF(E$56=0,1,0)</formula>
    </cfRule>
  </conditionalFormatting>
  <conditionalFormatting sqref="E125">
    <cfRule type="expression" dxfId="109" priority="7" stopIfTrue="1">
      <formula>IF(E$119=0,1,0)</formula>
    </cfRule>
  </conditionalFormatting>
  <conditionalFormatting sqref="F127">
    <cfRule type="expression" dxfId="108" priority="4" stopIfTrue="1">
      <formula>IF(F$56=0,1,0)</formula>
    </cfRule>
  </conditionalFormatting>
  <conditionalFormatting sqref="F125">
    <cfRule type="expression" dxfId="107" priority="1" stopIfTrue="1">
      <formula>IF(F$119=0,1,0)</formula>
    </cfRule>
  </conditionalFormatting>
  <pageMargins left="0.7" right="0.7" top="0.75" bottom="0.75" header="0.3" footer="0.3"/>
  <pageSetup paperSize="9" scale="85" fitToHeight="0" orientation="portrait" r:id="rId1"/>
  <rowBreaks count="2" manualBreakCount="2">
    <brk id="42" max="6" man="1"/>
    <brk id="78" max="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7" stopIfTrue="1" operator="between" id="{1B860582-C272-42F7-9895-77BEEF77A71F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C127</xm:sqref>
        </x14:conditionalFormatting>
        <x14:conditionalFormatting xmlns:xm="http://schemas.microsoft.com/office/excel/2006/main">
          <x14:cfRule type="cellIs" priority="56" stopIfTrue="1" operator="between" id="{45A520AA-BC9A-426F-96B2-0A24BCEBCA1F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C127</xm:sqref>
        </x14:conditionalFormatting>
        <x14:conditionalFormatting xmlns:xm="http://schemas.microsoft.com/office/excel/2006/main">
          <x14:cfRule type="cellIs" priority="45" stopIfTrue="1" operator="between" id="{EA3726BE-F684-4F1B-9102-49D4A9DE1CB7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G127</xm:sqref>
        </x14:conditionalFormatting>
        <x14:conditionalFormatting xmlns:xm="http://schemas.microsoft.com/office/excel/2006/main">
          <x14:cfRule type="cellIs" priority="44" stopIfTrue="1" operator="between" id="{8A410B0D-9B0D-4775-97F6-5726B2012979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G127</xm:sqref>
        </x14:conditionalFormatting>
        <x14:conditionalFormatting xmlns:xm="http://schemas.microsoft.com/office/excel/2006/main">
          <x14:cfRule type="cellIs" priority="42" stopIfTrue="1" operator="between" id="{1A0BDF52-13A6-415B-A521-1097D047AA24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ellIs" priority="41" stopIfTrue="1" operator="between" id="{5A09D996-64E8-498C-A841-AF19A38B13C8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ellIs" priority="39" stopIfTrue="1" operator="between" id="{427CBE9A-BD8B-40A0-8425-F43649720D58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G125</xm:sqref>
        </x14:conditionalFormatting>
        <x14:conditionalFormatting xmlns:xm="http://schemas.microsoft.com/office/excel/2006/main">
          <x14:cfRule type="cellIs" priority="38" stopIfTrue="1" operator="between" id="{8DC37102-2CCD-43DB-B363-03DC127B0005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G125</xm:sqref>
        </x14:conditionalFormatting>
        <x14:conditionalFormatting xmlns:xm="http://schemas.microsoft.com/office/excel/2006/main">
          <x14:cfRule type="cellIs" priority="18" stopIfTrue="1" operator="between" id="{06A29A44-FE69-4A89-95BA-780326A72BC9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cellIs" priority="17" stopIfTrue="1" operator="between" id="{BDE06FA1-1E3D-4E33-90AB-77C4FF87A4B9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cellIs" priority="15" stopIfTrue="1" operator="between" id="{1F820E21-1F4E-4934-BB5A-15B274A74336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cellIs" priority="14" stopIfTrue="1" operator="between" id="{D9327297-7042-43AC-BC90-202E60D4E4A4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cellIs" priority="12" stopIfTrue="1" operator="between" id="{9D49FF42-EB68-4539-959E-185A5A14EB28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ellIs" priority="11" stopIfTrue="1" operator="between" id="{20642985-2E30-4EA1-92E3-19EC6457B04D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ellIs" priority="9" stopIfTrue="1" operator="between" id="{2A782E88-56E0-4C14-A31D-FE4CCEEC45A2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cellIs" priority="8" stopIfTrue="1" operator="between" id="{A9EE84F4-7498-4332-B542-D1C71E743D55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cellIs" priority="6" stopIfTrue="1" operator="between" id="{22778D4D-EAF5-486C-A5DC-F3449C491C8C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F127</xm:sqref>
        </x14:conditionalFormatting>
        <x14:conditionalFormatting xmlns:xm="http://schemas.microsoft.com/office/excel/2006/main">
          <x14:cfRule type="cellIs" priority="5" stopIfTrue="1" operator="between" id="{9A29C447-9CA1-4962-943F-A7A629DDB9F8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F127</xm:sqref>
        </x14:conditionalFormatting>
        <x14:conditionalFormatting xmlns:xm="http://schemas.microsoft.com/office/excel/2006/main">
          <x14:cfRule type="cellIs" priority="3" stopIfTrue="1" operator="between" id="{BD73476F-1A82-4F1D-98CA-12356AB46E12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F125</xm:sqref>
        </x14:conditionalFormatting>
        <x14:conditionalFormatting xmlns:xm="http://schemas.microsoft.com/office/excel/2006/main">
          <x14:cfRule type="cellIs" priority="2" stopIfTrue="1" operator="between" id="{3B354E95-6D41-469C-A47B-DEBC6AAF5BE6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F125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R127"/>
  <sheetViews>
    <sheetView topLeftCell="A52" workbookViewId="0">
      <selection activeCell="G55" sqref="G55"/>
    </sheetView>
  </sheetViews>
  <sheetFormatPr defaultRowHeight="12.75" x14ac:dyDescent="0.2"/>
  <cols>
    <col min="2" max="2" width="36.5703125" customWidth="1"/>
    <col min="3" max="5" width="11.85546875" bestFit="1" customWidth="1"/>
    <col min="6" max="6" width="11.85546875" customWidth="1"/>
    <col min="7" max="7" width="11.85546875" bestFit="1" customWidth="1"/>
    <col min="9" max="9" width="22.42578125" bestFit="1" customWidth="1"/>
  </cols>
  <sheetData>
    <row r="2" spans="2:18" ht="15.75" x14ac:dyDescent="0.25">
      <c r="B2" s="7" t="str">
        <f>+"UDDANNELSESPULJE "&amp;+RN!D18</f>
        <v>UDDANNELSESPULJE 2021</v>
      </c>
      <c r="C2" s="3"/>
      <c r="D2" s="3"/>
      <c r="E2" s="3"/>
      <c r="F2" s="3"/>
      <c r="G2" s="3"/>
    </row>
    <row r="3" spans="2:18" ht="15.75" x14ac:dyDescent="0.25">
      <c r="B3" s="7"/>
      <c r="C3" s="3"/>
      <c r="D3" s="3"/>
      <c r="E3" s="3"/>
      <c r="F3" s="3"/>
      <c r="G3" s="3"/>
    </row>
    <row r="4" spans="2:18" ht="15" x14ac:dyDescent="0.25">
      <c r="B4" s="1" t="s">
        <v>12</v>
      </c>
      <c r="C4" s="140">
        <f>+BUDGET!C4</f>
        <v>0</v>
      </c>
      <c r="D4" s="140"/>
      <c r="E4" s="140"/>
      <c r="F4" s="140"/>
      <c r="G4" s="140"/>
      <c r="I4" s="56"/>
      <c r="R4" s="55"/>
    </row>
    <row r="5" spans="2:18" ht="15" x14ac:dyDescent="0.25">
      <c r="B5" s="1" t="s">
        <v>85</v>
      </c>
      <c r="C5" s="140">
        <f>+BUDGET!C5</f>
        <v>0</v>
      </c>
      <c r="D5" s="140"/>
      <c r="E5" s="140"/>
      <c r="F5" s="140"/>
      <c r="G5" s="140"/>
    </row>
    <row r="6" spans="2:18" ht="15.75" thickBot="1" x14ac:dyDescent="0.3">
      <c r="B6" s="1"/>
      <c r="C6" s="1"/>
      <c r="D6" s="2"/>
      <c r="E6" s="2"/>
      <c r="F6" s="2"/>
      <c r="G6" s="2"/>
    </row>
    <row r="7" spans="2:18" ht="16.5" thickBot="1" x14ac:dyDescent="0.25">
      <c r="B7" s="141" t="str">
        <f>+"REGNSKABSOPLYSNINGER "&amp;+RN!E18</f>
        <v>REGNSKABSOPLYSNINGER 2022</v>
      </c>
      <c r="C7" s="142"/>
      <c r="D7" s="142"/>
      <c r="E7" s="142"/>
      <c r="F7" s="142"/>
      <c r="G7" s="143"/>
    </row>
    <row r="8" spans="2:18" ht="15.75" thickBot="1" x14ac:dyDescent="0.3">
      <c r="B8" s="76"/>
      <c r="C8" s="77"/>
      <c r="D8" s="78"/>
      <c r="E8" s="78"/>
      <c r="F8" s="78"/>
      <c r="G8" s="79"/>
    </row>
    <row r="9" spans="2:18" s="6" customFormat="1" ht="25.5" customHeight="1" x14ac:dyDescent="0.2">
      <c r="B9" s="134" t="s">
        <v>46</v>
      </c>
      <c r="C9" s="135"/>
      <c r="D9" s="135"/>
      <c r="E9" s="135"/>
      <c r="F9" s="135"/>
      <c r="G9" s="136"/>
      <c r="J9" s="8"/>
    </row>
    <row r="10" spans="2:18" s="6" customFormat="1" ht="30.75" customHeight="1" x14ac:dyDescent="0.2">
      <c r="B10" s="137" t="s">
        <v>47</v>
      </c>
      <c r="C10" s="138"/>
      <c r="D10" s="138"/>
      <c r="E10" s="138"/>
      <c r="F10" s="138"/>
      <c r="G10" s="139"/>
    </row>
    <row r="11" spans="2:18" x14ac:dyDescent="0.2">
      <c r="B11" s="30" t="s">
        <v>42</v>
      </c>
      <c r="C11" s="4" t="str">
        <f>+RN!D18&amp;+" (kr.)"</f>
        <v>2021 (kr.)</v>
      </c>
      <c r="D11" s="4" t="str">
        <f>+RN!E18&amp;+" (kr.)"</f>
        <v>2022 (kr.)</v>
      </c>
      <c r="E11" s="4" t="str">
        <f>+RN!F18&amp;+" (kr.)"</f>
        <v>2023 (kr.)</v>
      </c>
      <c r="F11" s="4" t="str">
        <f>+RN!G18&amp;+" (kr.)"</f>
        <v>2024 (kr.)</v>
      </c>
      <c r="G11" s="27" t="s">
        <v>2</v>
      </c>
    </row>
    <row r="12" spans="2:18" s="6" customFormat="1" ht="33.75" customHeight="1" x14ac:dyDescent="0.2">
      <c r="B12" s="31" t="s">
        <v>25</v>
      </c>
      <c r="C12" s="15">
        <f>+REGNSKAB_2021!C12</f>
        <v>0</v>
      </c>
      <c r="D12" s="12">
        <v>0</v>
      </c>
      <c r="E12" s="15">
        <v>0</v>
      </c>
      <c r="F12" s="15">
        <v>0</v>
      </c>
      <c r="G12" s="38">
        <f t="shared" ref="G12:G19" si="0">SUM(C12:F12)</f>
        <v>0</v>
      </c>
      <c r="J12" s="8"/>
    </row>
    <row r="13" spans="2:18" s="6" customFormat="1" ht="33.75" customHeight="1" x14ac:dyDescent="0.2">
      <c r="B13" s="31" t="s">
        <v>26</v>
      </c>
      <c r="C13" s="15">
        <f>+REGNSKAB_2021!C13</f>
        <v>0</v>
      </c>
      <c r="D13" s="12">
        <v>0</v>
      </c>
      <c r="E13" s="15">
        <v>0</v>
      </c>
      <c r="F13" s="15">
        <v>0</v>
      </c>
      <c r="G13" s="38">
        <f t="shared" si="0"/>
        <v>0</v>
      </c>
    </row>
    <row r="14" spans="2:18" s="6" customFormat="1" ht="33" customHeight="1" x14ac:dyDescent="0.2">
      <c r="B14" s="31" t="s">
        <v>27</v>
      </c>
      <c r="C14" s="15">
        <f>+REGNSKAB_2021!C14</f>
        <v>0</v>
      </c>
      <c r="D14" s="12">
        <v>0</v>
      </c>
      <c r="E14" s="15">
        <v>0</v>
      </c>
      <c r="F14" s="15">
        <v>0</v>
      </c>
      <c r="G14" s="38">
        <f t="shared" si="0"/>
        <v>0</v>
      </c>
    </row>
    <row r="15" spans="2:18" s="6" customFormat="1" ht="33.75" customHeight="1" x14ac:dyDescent="0.2">
      <c r="B15" s="31" t="s">
        <v>13</v>
      </c>
      <c r="C15" s="15">
        <f>+REGNSKAB_2021!C15</f>
        <v>0</v>
      </c>
      <c r="D15" s="12">
        <v>0</v>
      </c>
      <c r="E15" s="15">
        <v>0</v>
      </c>
      <c r="F15" s="15">
        <v>0</v>
      </c>
      <c r="G15" s="38">
        <f t="shared" si="0"/>
        <v>0</v>
      </c>
    </row>
    <row r="16" spans="2:18" s="6" customFormat="1" ht="33.75" customHeight="1" x14ac:dyDescent="0.2">
      <c r="B16" s="31" t="s">
        <v>3</v>
      </c>
      <c r="C16" s="15">
        <f>+REGNSKAB_2021!C16</f>
        <v>0</v>
      </c>
      <c r="D16" s="12">
        <v>0</v>
      </c>
      <c r="E16" s="15">
        <v>0</v>
      </c>
      <c r="F16" s="15">
        <v>0</v>
      </c>
      <c r="G16" s="38">
        <f t="shared" si="0"/>
        <v>0</v>
      </c>
    </row>
    <row r="17" spans="2:7" s="6" customFormat="1" ht="33.75" customHeight="1" x14ac:dyDescent="0.2">
      <c r="B17" s="31" t="s">
        <v>4</v>
      </c>
      <c r="C17" s="15">
        <f>+REGNSKAB_2021!C17</f>
        <v>0</v>
      </c>
      <c r="D17" s="12">
        <v>0</v>
      </c>
      <c r="E17" s="15">
        <v>0</v>
      </c>
      <c r="F17" s="15">
        <v>0</v>
      </c>
      <c r="G17" s="38">
        <f t="shared" si="0"/>
        <v>0</v>
      </c>
    </row>
    <row r="18" spans="2:7" s="6" customFormat="1" ht="33.75" customHeight="1" x14ac:dyDescent="0.2">
      <c r="B18" s="31" t="s">
        <v>5</v>
      </c>
      <c r="C18" s="15">
        <f>+REGNSKAB_2021!C18</f>
        <v>0</v>
      </c>
      <c r="D18" s="12">
        <v>0</v>
      </c>
      <c r="E18" s="15">
        <v>0</v>
      </c>
      <c r="F18" s="15">
        <v>0</v>
      </c>
      <c r="G18" s="38">
        <f t="shared" si="0"/>
        <v>0</v>
      </c>
    </row>
    <row r="19" spans="2:7" s="6" customFormat="1" ht="33.75" customHeight="1" x14ac:dyDescent="0.2">
      <c r="B19" s="41" t="s">
        <v>16</v>
      </c>
      <c r="C19" s="15">
        <f>+C29</f>
        <v>0</v>
      </c>
      <c r="D19" s="15">
        <f>+D29</f>
        <v>0</v>
      </c>
      <c r="E19" s="15">
        <f>+E29</f>
        <v>0</v>
      </c>
      <c r="F19" s="15">
        <f>+F29</f>
        <v>0</v>
      </c>
      <c r="G19" s="38">
        <f t="shared" si="0"/>
        <v>0</v>
      </c>
    </row>
    <row r="20" spans="2:7" s="6" customFormat="1" ht="22.5" customHeight="1" thickBot="1" x14ac:dyDescent="0.25">
      <c r="B20" s="74" t="s">
        <v>6</v>
      </c>
      <c r="C20" s="14">
        <f>SUM(C12:C19)</f>
        <v>0</v>
      </c>
      <c r="D20" s="14">
        <f>SUM(D12:D19)</f>
        <v>0</v>
      </c>
      <c r="E20" s="14">
        <f>SUM(E12:E19)</f>
        <v>0</v>
      </c>
      <c r="F20" s="14">
        <f>SUM(F12:F19)</f>
        <v>0</v>
      </c>
      <c r="G20" s="34">
        <f>SUM(G12:G19)</f>
        <v>0</v>
      </c>
    </row>
    <row r="21" spans="2:7" ht="15.75" thickBot="1" x14ac:dyDescent="0.3">
      <c r="B21" s="76"/>
      <c r="C21" s="77"/>
      <c r="D21" s="78"/>
      <c r="E21" s="78"/>
      <c r="F21" s="78"/>
      <c r="G21" s="79"/>
    </row>
    <row r="22" spans="2:7" s="6" customFormat="1" ht="15.75" customHeight="1" x14ac:dyDescent="0.2">
      <c r="B22" s="134" t="s">
        <v>44</v>
      </c>
      <c r="C22" s="135"/>
      <c r="D22" s="135"/>
      <c r="E22" s="135"/>
      <c r="F22" s="135"/>
      <c r="G22" s="136"/>
    </row>
    <row r="23" spans="2:7" s="6" customFormat="1" ht="12.75" customHeight="1" x14ac:dyDescent="0.2">
      <c r="B23" s="137" t="s">
        <v>43</v>
      </c>
      <c r="C23" s="147"/>
      <c r="D23" s="147"/>
      <c r="E23" s="147"/>
      <c r="F23" s="147"/>
      <c r="G23" s="148"/>
    </row>
    <row r="24" spans="2:7" s="6" customFormat="1" x14ac:dyDescent="0.2">
      <c r="B24" s="46"/>
      <c r="C24" s="4" t="str">
        <f>+C11</f>
        <v>2021 (kr.)</v>
      </c>
      <c r="D24" s="4" t="str">
        <f>+D11</f>
        <v>2022 (kr.)</v>
      </c>
      <c r="E24" s="4" t="str">
        <f>+E11</f>
        <v>2023 (kr.)</v>
      </c>
      <c r="F24" s="4" t="str">
        <f>+F11</f>
        <v>2024 (kr.)</v>
      </c>
      <c r="G24" s="47" t="str">
        <f>+G11</f>
        <v>I ALT (kr.)</v>
      </c>
    </row>
    <row r="25" spans="2:7" s="6" customFormat="1" ht="23.25" customHeight="1" x14ac:dyDescent="0.2">
      <c r="B25" s="52" t="s">
        <v>19</v>
      </c>
      <c r="C25" s="15">
        <f>+REGNSKAB_2021!C25</f>
        <v>0</v>
      </c>
      <c r="D25" s="12">
        <v>0</v>
      </c>
      <c r="E25" s="15">
        <v>0</v>
      </c>
      <c r="F25" s="15">
        <v>0</v>
      </c>
      <c r="G25" s="38">
        <f>SUM(C25:F25)</f>
        <v>0</v>
      </c>
    </row>
    <row r="26" spans="2:7" s="6" customFormat="1" ht="23.25" customHeight="1" x14ac:dyDescent="0.2">
      <c r="B26" s="52" t="s">
        <v>20</v>
      </c>
      <c r="C26" s="15">
        <f>+REGNSKAB_2021!C26</f>
        <v>0</v>
      </c>
      <c r="D26" s="12">
        <v>0</v>
      </c>
      <c r="E26" s="15">
        <v>0</v>
      </c>
      <c r="F26" s="15">
        <v>0</v>
      </c>
      <c r="G26" s="38">
        <f>SUM(C26:F26)</f>
        <v>0</v>
      </c>
    </row>
    <row r="27" spans="2:7" s="6" customFormat="1" ht="23.25" customHeight="1" x14ac:dyDescent="0.2">
      <c r="B27" s="52" t="s">
        <v>21</v>
      </c>
      <c r="C27" s="15">
        <f>+REGNSKAB_2021!C27</f>
        <v>0</v>
      </c>
      <c r="D27" s="12">
        <v>0</v>
      </c>
      <c r="E27" s="15">
        <v>0</v>
      </c>
      <c r="F27" s="15">
        <v>0</v>
      </c>
      <c r="G27" s="38">
        <f>SUM(C27:F27)</f>
        <v>0</v>
      </c>
    </row>
    <row r="28" spans="2:7" s="6" customFormat="1" ht="23.25" customHeight="1" x14ac:dyDescent="0.2">
      <c r="B28" s="52" t="s">
        <v>22</v>
      </c>
      <c r="C28" s="15">
        <f>+REGNSKAB_2021!C28</f>
        <v>0</v>
      </c>
      <c r="D28" s="12">
        <v>0</v>
      </c>
      <c r="E28" s="15">
        <v>0</v>
      </c>
      <c r="F28" s="15">
        <v>0</v>
      </c>
      <c r="G28" s="38">
        <f>SUM(C28:F28)</f>
        <v>0</v>
      </c>
    </row>
    <row r="29" spans="2:7" s="6" customFormat="1" ht="22.5" customHeight="1" thickBot="1" x14ac:dyDescent="0.25">
      <c r="B29" s="74" t="s">
        <v>6</v>
      </c>
      <c r="C29" s="14">
        <f>SUM(C25:C28)</f>
        <v>0</v>
      </c>
      <c r="D29" s="14">
        <f>SUM(D25:D28)</f>
        <v>0</v>
      </c>
      <c r="E29" s="14">
        <f>SUM(E25:E28)</f>
        <v>0</v>
      </c>
      <c r="F29" s="14">
        <f>SUM(F25:F28)</f>
        <v>0</v>
      </c>
      <c r="G29" s="75">
        <f>SUM(G25:G28)</f>
        <v>0</v>
      </c>
    </row>
    <row r="30" spans="2:7" ht="15.75" thickBot="1" x14ac:dyDescent="0.3">
      <c r="B30" s="76"/>
      <c r="C30" s="77"/>
      <c r="D30" s="78"/>
      <c r="E30" s="78"/>
      <c r="F30" s="78"/>
      <c r="G30" s="79"/>
    </row>
    <row r="31" spans="2:7" s="6" customFormat="1" ht="15.75" x14ac:dyDescent="0.2">
      <c r="B31" s="134" t="s">
        <v>45</v>
      </c>
      <c r="C31" s="135"/>
      <c r="D31" s="135"/>
      <c r="E31" s="135"/>
      <c r="F31" s="135"/>
      <c r="G31" s="136"/>
    </row>
    <row r="32" spans="2:7" s="6" customFormat="1" x14ac:dyDescent="0.2">
      <c r="B32" s="30"/>
      <c r="C32" s="20" t="str">
        <f>+RN!D18&amp;+" (timer)"</f>
        <v>2021 (timer)</v>
      </c>
      <c r="D32" s="20" t="str">
        <f>+RN!E18&amp;+" (timer)"</f>
        <v>2022 (timer)</v>
      </c>
      <c r="E32" s="20" t="str">
        <f>+RN!F18&amp;+" (timer)"</f>
        <v>2023 (timer)</v>
      </c>
      <c r="F32" s="20" t="str">
        <f>+RN!G18&amp;+" (timer)"</f>
        <v>2024 (timer)</v>
      </c>
      <c r="G32" s="49" t="s">
        <v>24</v>
      </c>
    </row>
    <row r="33" spans="2:10" s="6" customFormat="1" ht="23.25" customHeight="1" x14ac:dyDescent="0.2">
      <c r="B33" s="41" t="s">
        <v>28</v>
      </c>
      <c r="C33" s="15">
        <f>+REGNSKAB_2021!C33</f>
        <v>0</v>
      </c>
      <c r="D33" s="98">
        <v>0</v>
      </c>
      <c r="E33" s="15">
        <v>0</v>
      </c>
      <c r="F33" s="15">
        <v>0</v>
      </c>
      <c r="G33" s="38">
        <f>SUM(C33:F33)</f>
        <v>0</v>
      </c>
    </row>
    <row r="34" spans="2:10" s="6" customFormat="1" ht="23.25" customHeight="1" x14ac:dyDescent="0.2">
      <c r="B34" s="41" t="s">
        <v>29</v>
      </c>
      <c r="C34" s="15">
        <f>+REGNSKAB_2021!C34</f>
        <v>0</v>
      </c>
      <c r="D34" s="98">
        <v>0</v>
      </c>
      <c r="E34" s="15">
        <v>0</v>
      </c>
      <c r="F34" s="15">
        <v>0</v>
      </c>
      <c r="G34" s="38">
        <f>SUM(C34:F34)</f>
        <v>0</v>
      </c>
    </row>
    <row r="35" spans="2:10" s="6" customFormat="1" ht="23.25" customHeight="1" thickBot="1" x14ac:dyDescent="0.25">
      <c r="B35" s="74" t="s">
        <v>30</v>
      </c>
      <c r="C35" s="14">
        <f>+C33+C34</f>
        <v>0</v>
      </c>
      <c r="D35" s="14">
        <f>+D33+D34</f>
        <v>0</v>
      </c>
      <c r="E35" s="14">
        <f>+E33+E34</f>
        <v>0</v>
      </c>
      <c r="F35" s="14">
        <f>+F33+F34</f>
        <v>0</v>
      </c>
      <c r="G35" s="75">
        <f>+G33+G34</f>
        <v>0</v>
      </c>
    </row>
    <row r="36" spans="2:10" ht="15.75" thickBot="1" x14ac:dyDescent="0.3">
      <c r="B36" s="76"/>
      <c r="C36" s="77"/>
      <c r="D36" s="78"/>
      <c r="E36" s="78"/>
      <c r="F36" s="78"/>
      <c r="G36" s="79"/>
    </row>
    <row r="37" spans="2:10" s="6" customFormat="1" ht="15.75" customHeight="1" x14ac:dyDescent="0.2">
      <c r="B37" s="134" t="s">
        <v>62</v>
      </c>
      <c r="C37" s="135"/>
      <c r="D37" s="135"/>
      <c r="E37" s="135"/>
      <c r="F37" s="135"/>
      <c r="G37" s="136"/>
    </row>
    <row r="38" spans="2:10" s="6" customFormat="1" x14ac:dyDescent="0.2">
      <c r="B38" s="30"/>
      <c r="C38" s="20">
        <f>+RN!D18</f>
        <v>2021</v>
      </c>
      <c r="D38" s="20">
        <f>+RN!E18</f>
        <v>2022</v>
      </c>
      <c r="E38" s="20">
        <f>+RN!F18</f>
        <v>2023</v>
      </c>
      <c r="F38" s="20">
        <f>+RN!G18</f>
        <v>2024</v>
      </c>
      <c r="G38" s="49" t="s">
        <v>6</v>
      </c>
    </row>
    <row r="39" spans="2:10" s="6" customFormat="1" ht="23.25" customHeight="1" x14ac:dyDescent="0.2">
      <c r="B39" s="41" t="s">
        <v>39</v>
      </c>
      <c r="C39" s="15">
        <f t="shared" ref="C39:G40" si="1">IF(C12&lt;&gt;0,+C12/C33,0)</f>
        <v>0</v>
      </c>
      <c r="D39" s="15">
        <f t="shared" si="1"/>
        <v>0</v>
      </c>
      <c r="E39" s="15">
        <f t="shared" si="1"/>
        <v>0</v>
      </c>
      <c r="F39" s="15">
        <f t="shared" si="1"/>
        <v>0</v>
      </c>
      <c r="G39" s="32">
        <f t="shared" si="1"/>
        <v>0</v>
      </c>
    </row>
    <row r="40" spans="2:10" s="6" customFormat="1" ht="23.25" customHeight="1" thickBot="1" x14ac:dyDescent="0.25">
      <c r="B40" s="57" t="s">
        <v>40</v>
      </c>
      <c r="C40" s="58">
        <f t="shared" si="1"/>
        <v>0</v>
      </c>
      <c r="D40" s="58">
        <f t="shared" si="1"/>
        <v>0</v>
      </c>
      <c r="E40" s="58">
        <f t="shared" si="1"/>
        <v>0</v>
      </c>
      <c r="F40" s="58">
        <f t="shared" si="1"/>
        <v>0</v>
      </c>
      <c r="G40" s="59">
        <f t="shared" si="1"/>
        <v>0</v>
      </c>
    </row>
    <row r="41" spans="2:10" ht="15" x14ac:dyDescent="0.25">
      <c r="B41" s="1"/>
      <c r="C41" s="1"/>
      <c r="D41" s="2"/>
      <c r="E41" s="2"/>
      <c r="F41" s="2"/>
      <c r="G41" s="2"/>
    </row>
    <row r="42" spans="2:10" ht="15.75" thickBot="1" x14ac:dyDescent="0.3">
      <c r="B42" s="1"/>
      <c r="C42" s="1"/>
      <c r="D42" s="2"/>
      <c r="E42" s="2"/>
      <c r="F42" s="2"/>
      <c r="G42" s="2"/>
    </row>
    <row r="43" spans="2:10" ht="16.5" thickBot="1" x14ac:dyDescent="0.25">
      <c r="B43" s="141" t="str">
        <f>+"KORRIGERET BUDGET "&amp;+RN!E18&amp;+" - "&amp;+RN!G18</f>
        <v>KORRIGERET BUDGET 2022 - 2024</v>
      </c>
      <c r="C43" s="142"/>
      <c r="D43" s="142"/>
      <c r="E43" s="142"/>
      <c r="F43" s="142"/>
      <c r="G43" s="143"/>
    </row>
    <row r="44" spans="2:10" ht="15.75" thickBot="1" x14ac:dyDescent="0.3">
      <c r="B44" s="76"/>
      <c r="C44" s="77"/>
      <c r="D44" s="78"/>
      <c r="E44" s="78"/>
      <c r="F44" s="78"/>
      <c r="G44" s="79"/>
    </row>
    <row r="45" spans="2:10" s="6" customFormat="1" ht="25.5" customHeight="1" thickBot="1" x14ac:dyDescent="0.25">
      <c r="B45" s="134" t="s">
        <v>84</v>
      </c>
      <c r="C45" s="135"/>
      <c r="D45" s="135"/>
      <c r="E45" s="135"/>
      <c r="F45" s="135"/>
      <c r="G45" s="136"/>
    </row>
    <row r="46" spans="2:10" s="6" customFormat="1" ht="30.75" customHeight="1" thickBot="1" x14ac:dyDescent="0.25">
      <c r="B46" s="137" t="str">
        <f>+BUDGET!B8</f>
        <v>(Herunder angives projektets samlede budget opgjort på kalenderår. Her skal alt medregnes både egenfinansiering (min. 30%) samt støttekroner fra Region Nordjylland)</v>
      </c>
      <c r="C46" s="138"/>
      <c r="D46" s="138"/>
      <c r="E46" s="138"/>
      <c r="F46" s="138"/>
      <c r="G46" s="139"/>
      <c r="I46" s="95" t="s">
        <v>64</v>
      </c>
    </row>
    <row r="47" spans="2:10" s="6" customFormat="1" ht="13.5" thickBot="1" x14ac:dyDescent="0.25">
      <c r="B47" s="30" t="s">
        <v>65</v>
      </c>
      <c r="C47" s="4" t="str">
        <f>+C11</f>
        <v>2021 (kr.)</v>
      </c>
      <c r="D47" s="4" t="str">
        <f>+D11</f>
        <v>2022 (kr.)</v>
      </c>
      <c r="E47" s="4" t="str">
        <f>+E11</f>
        <v>2023 (kr.)</v>
      </c>
      <c r="F47" s="4" t="str">
        <f>+F11</f>
        <v>2024 (kr.)</v>
      </c>
      <c r="G47" s="27" t="s">
        <v>2</v>
      </c>
    </row>
    <row r="48" spans="2:10" s="6" customFormat="1" ht="33.75" customHeight="1" x14ac:dyDescent="0.2">
      <c r="B48" s="31" t="s">
        <v>25</v>
      </c>
      <c r="C48" s="15">
        <f>+REGNSKAB_2021!C48</f>
        <v>0</v>
      </c>
      <c r="D48" s="15">
        <f t="shared" ref="D48:D54" si="2">+D12</f>
        <v>0</v>
      </c>
      <c r="E48" s="72">
        <v>0</v>
      </c>
      <c r="F48" s="72">
        <v>0</v>
      </c>
      <c r="G48" s="38">
        <f t="shared" ref="G48:G55" si="3">SUM(C48:F48)</f>
        <v>0</v>
      </c>
      <c r="I48" s="92">
        <f>+BUDGET!G10</f>
        <v>0</v>
      </c>
      <c r="J48" s="8"/>
    </row>
    <row r="49" spans="2:9" s="6" customFormat="1" ht="33.75" customHeight="1" x14ac:dyDescent="0.2">
      <c r="B49" s="31" t="s">
        <v>26</v>
      </c>
      <c r="C49" s="15">
        <f>+REGNSKAB_2021!C49</f>
        <v>0</v>
      </c>
      <c r="D49" s="15">
        <f t="shared" si="2"/>
        <v>0</v>
      </c>
      <c r="E49" s="72">
        <v>0</v>
      </c>
      <c r="F49" s="72">
        <v>0</v>
      </c>
      <c r="G49" s="38">
        <f t="shared" si="3"/>
        <v>0</v>
      </c>
      <c r="I49" s="93">
        <f>+BUDGET!G11</f>
        <v>0</v>
      </c>
    </row>
    <row r="50" spans="2:9" s="6" customFormat="1" ht="33" customHeight="1" x14ac:dyDescent="0.2">
      <c r="B50" s="31" t="s">
        <v>27</v>
      </c>
      <c r="C50" s="15">
        <f>+REGNSKAB_2021!C50</f>
        <v>0</v>
      </c>
      <c r="D50" s="15">
        <f t="shared" si="2"/>
        <v>0</v>
      </c>
      <c r="E50" s="72">
        <v>0</v>
      </c>
      <c r="F50" s="72">
        <v>0</v>
      </c>
      <c r="G50" s="38">
        <f t="shared" si="3"/>
        <v>0</v>
      </c>
      <c r="I50" s="93">
        <f>+BUDGET!G12</f>
        <v>0</v>
      </c>
    </row>
    <row r="51" spans="2:9" s="6" customFormat="1" ht="33.75" customHeight="1" x14ac:dyDescent="0.2">
      <c r="B51" s="31" t="s">
        <v>13</v>
      </c>
      <c r="C51" s="15">
        <f>+REGNSKAB_2021!C51</f>
        <v>0</v>
      </c>
      <c r="D51" s="15">
        <f t="shared" si="2"/>
        <v>0</v>
      </c>
      <c r="E51" s="72">
        <v>0</v>
      </c>
      <c r="F51" s="72">
        <v>0</v>
      </c>
      <c r="G51" s="38">
        <f t="shared" si="3"/>
        <v>0</v>
      </c>
      <c r="I51" s="93">
        <f>+BUDGET!G13</f>
        <v>0</v>
      </c>
    </row>
    <row r="52" spans="2:9" s="6" customFormat="1" ht="33.75" customHeight="1" x14ac:dyDescent="0.2">
      <c r="B52" s="31" t="s">
        <v>3</v>
      </c>
      <c r="C52" s="15">
        <f>+REGNSKAB_2021!C52</f>
        <v>0</v>
      </c>
      <c r="D52" s="15">
        <f t="shared" si="2"/>
        <v>0</v>
      </c>
      <c r="E52" s="72">
        <v>0</v>
      </c>
      <c r="F52" s="72">
        <v>0</v>
      </c>
      <c r="G52" s="38">
        <f t="shared" si="3"/>
        <v>0</v>
      </c>
      <c r="I52" s="93">
        <f>+BUDGET!G14</f>
        <v>0</v>
      </c>
    </row>
    <row r="53" spans="2:9" s="6" customFormat="1" ht="33.75" customHeight="1" x14ac:dyDescent="0.2">
      <c r="B53" s="31" t="s">
        <v>4</v>
      </c>
      <c r="C53" s="15">
        <f>+REGNSKAB_2021!C53</f>
        <v>0</v>
      </c>
      <c r="D53" s="15">
        <f t="shared" si="2"/>
        <v>0</v>
      </c>
      <c r="E53" s="72">
        <v>0</v>
      </c>
      <c r="F53" s="72">
        <v>0</v>
      </c>
      <c r="G53" s="38">
        <f t="shared" si="3"/>
        <v>0</v>
      </c>
      <c r="I53" s="93">
        <f>+BUDGET!G15</f>
        <v>0</v>
      </c>
    </row>
    <row r="54" spans="2:9" s="6" customFormat="1" ht="33.75" customHeight="1" x14ac:dyDescent="0.2">
      <c r="B54" s="31" t="s">
        <v>5</v>
      </c>
      <c r="C54" s="15">
        <f>+REGNSKAB_2021!C54</f>
        <v>0</v>
      </c>
      <c r="D54" s="15">
        <f t="shared" si="2"/>
        <v>0</v>
      </c>
      <c r="E54" s="72">
        <v>0</v>
      </c>
      <c r="F54" s="72">
        <v>0</v>
      </c>
      <c r="G54" s="38">
        <f t="shared" si="3"/>
        <v>0</v>
      </c>
      <c r="I54" s="93">
        <f>+BUDGET!G16</f>
        <v>0</v>
      </c>
    </row>
    <row r="55" spans="2:9" s="6" customFormat="1" ht="33.75" customHeight="1" x14ac:dyDescent="0.2">
      <c r="B55" s="41" t="s">
        <v>16</v>
      </c>
      <c r="C55" s="15">
        <f>+C65</f>
        <v>0</v>
      </c>
      <c r="D55" s="15">
        <f>+D65</f>
        <v>0</v>
      </c>
      <c r="E55" s="15">
        <f>+E65</f>
        <v>0</v>
      </c>
      <c r="F55" s="15">
        <f>+F65</f>
        <v>0</v>
      </c>
      <c r="G55" s="38">
        <f t="shared" si="3"/>
        <v>0</v>
      </c>
      <c r="I55" s="93">
        <f>+BUDGET!G17</f>
        <v>0</v>
      </c>
    </row>
    <row r="56" spans="2:9" s="6" customFormat="1" ht="22.5" customHeight="1" thickBot="1" x14ac:dyDescent="0.25">
      <c r="B56" s="74" t="s">
        <v>6</v>
      </c>
      <c r="C56" s="14">
        <f>SUM(C48:C55)</f>
        <v>0</v>
      </c>
      <c r="D56" s="14">
        <f>SUM(D48:D55)</f>
        <v>0</v>
      </c>
      <c r="E56" s="14">
        <f>SUM(E48:E55)</f>
        <v>0</v>
      </c>
      <c r="F56" s="14">
        <f>SUM(F48:F55)</f>
        <v>0</v>
      </c>
      <c r="G56" s="34">
        <f>SUM(G48:G55)</f>
        <v>0</v>
      </c>
      <c r="I56" s="94">
        <f>+BUDGET!G18</f>
        <v>0</v>
      </c>
    </row>
    <row r="57" spans="2:9" s="6" customFormat="1" ht="13.5" thickBot="1" x14ac:dyDescent="0.25">
      <c r="B57" s="44"/>
      <c r="C57" s="19"/>
      <c r="D57" s="19"/>
      <c r="E57" s="19"/>
      <c r="F57" s="19"/>
      <c r="G57" s="45"/>
    </row>
    <row r="58" spans="2:9" s="6" customFormat="1" ht="15.75" customHeight="1" x14ac:dyDescent="0.2">
      <c r="B58" s="134" t="s">
        <v>41</v>
      </c>
      <c r="C58" s="135"/>
      <c r="D58" s="135"/>
      <c r="E58" s="135"/>
      <c r="F58" s="135"/>
      <c r="G58" s="136"/>
    </row>
    <row r="59" spans="2:9" s="6" customFormat="1" ht="12.75" customHeight="1" x14ac:dyDescent="0.2">
      <c r="B59" s="137" t="s">
        <v>18</v>
      </c>
      <c r="C59" s="147"/>
      <c r="D59" s="147"/>
      <c r="E59" s="147"/>
      <c r="F59" s="147"/>
      <c r="G59" s="148"/>
    </row>
    <row r="60" spans="2:9" s="6" customFormat="1" ht="13.5" thickBot="1" x14ac:dyDescent="0.25">
      <c r="B60" s="46"/>
      <c r="C60" s="4" t="str">
        <f>+C24</f>
        <v>2021 (kr.)</v>
      </c>
      <c r="D60" s="4" t="str">
        <f>+D24</f>
        <v>2022 (kr.)</v>
      </c>
      <c r="E60" s="4" t="str">
        <f>+E24</f>
        <v>2023 (kr.)</v>
      </c>
      <c r="F60" s="4" t="str">
        <f>+F24</f>
        <v>2024 (kr.)</v>
      </c>
      <c r="G60" s="47" t="str">
        <f>+G47</f>
        <v>I ALT (kr.)</v>
      </c>
    </row>
    <row r="61" spans="2:9" s="6" customFormat="1" ht="23.25" customHeight="1" x14ac:dyDescent="0.2">
      <c r="B61" s="81" t="s">
        <v>19</v>
      </c>
      <c r="C61" s="15">
        <f>+REGNSKAB_2021!C61</f>
        <v>0</v>
      </c>
      <c r="D61" s="15">
        <f>+D25</f>
        <v>0</v>
      </c>
      <c r="E61" s="72">
        <v>0</v>
      </c>
      <c r="F61" s="72">
        <v>0</v>
      </c>
      <c r="G61" s="38">
        <f>SUM(C61:F61)</f>
        <v>0</v>
      </c>
      <c r="I61" s="92">
        <f>+BUDGET!G23</f>
        <v>0</v>
      </c>
    </row>
    <row r="62" spans="2:9" s="6" customFormat="1" ht="23.25" customHeight="1" x14ac:dyDescent="0.2">
      <c r="B62" s="81" t="s">
        <v>20</v>
      </c>
      <c r="C62" s="15">
        <f>+REGNSKAB_2021!C62</f>
        <v>0</v>
      </c>
      <c r="D62" s="15">
        <f>+D26</f>
        <v>0</v>
      </c>
      <c r="E62" s="72">
        <v>0</v>
      </c>
      <c r="F62" s="72">
        <v>0</v>
      </c>
      <c r="G62" s="38">
        <f>SUM(C62:F62)</f>
        <v>0</v>
      </c>
      <c r="I62" s="93">
        <f>+BUDGET!G24</f>
        <v>0</v>
      </c>
    </row>
    <row r="63" spans="2:9" s="6" customFormat="1" ht="23.25" customHeight="1" x14ac:dyDescent="0.2">
      <c r="B63" s="81" t="s">
        <v>21</v>
      </c>
      <c r="C63" s="15">
        <f>+REGNSKAB_2021!C63</f>
        <v>0</v>
      </c>
      <c r="D63" s="15">
        <f>+D27</f>
        <v>0</v>
      </c>
      <c r="E63" s="72">
        <v>0</v>
      </c>
      <c r="F63" s="72">
        <v>0</v>
      </c>
      <c r="G63" s="38">
        <f>SUM(C63:F63)</f>
        <v>0</v>
      </c>
      <c r="I63" s="93">
        <f>+BUDGET!G25</f>
        <v>0</v>
      </c>
    </row>
    <row r="64" spans="2:9" s="6" customFormat="1" ht="23.25" customHeight="1" x14ac:dyDescent="0.2">
      <c r="B64" s="81" t="s">
        <v>22</v>
      </c>
      <c r="C64" s="15">
        <f>+REGNSKAB_2021!C64</f>
        <v>0</v>
      </c>
      <c r="D64" s="15">
        <f>+D28</f>
        <v>0</v>
      </c>
      <c r="E64" s="72">
        <v>0</v>
      </c>
      <c r="F64" s="72">
        <v>0</v>
      </c>
      <c r="G64" s="38">
        <f>SUM(C64:F64)</f>
        <v>0</v>
      </c>
      <c r="I64" s="93">
        <f>+BUDGET!G26</f>
        <v>0</v>
      </c>
    </row>
    <row r="65" spans="1:9" s="6" customFormat="1" ht="22.5" customHeight="1" thickBot="1" x14ac:dyDescent="0.25">
      <c r="B65" s="74" t="s">
        <v>6</v>
      </c>
      <c r="C65" s="14">
        <f>SUM(C61:C64)</f>
        <v>0</v>
      </c>
      <c r="D65" s="14">
        <f>SUM(D61:D64)</f>
        <v>0</v>
      </c>
      <c r="E65" s="14">
        <f>SUM(E61:E64)</f>
        <v>0</v>
      </c>
      <c r="F65" s="14">
        <f>SUM(F61:F64)</f>
        <v>0</v>
      </c>
      <c r="G65" s="75">
        <f>SUM(G61:G64)</f>
        <v>0</v>
      </c>
      <c r="I65" s="94">
        <f>+BUDGET!G27</f>
        <v>0</v>
      </c>
    </row>
    <row r="66" spans="1:9" s="6" customFormat="1" ht="13.5" thickBot="1" x14ac:dyDescent="0.25">
      <c r="B66" s="24"/>
      <c r="C66" s="9"/>
      <c r="D66" s="9"/>
      <c r="E66" s="9"/>
      <c r="F66" s="9"/>
      <c r="G66" s="25"/>
      <c r="H66" s="19"/>
    </row>
    <row r="67" spans="1:9" s="6" customFormat="1" ht="15.75" x14ac:dyDescent="0.2">
      <c r="B67" s="134" t="s">
        <v>23</v>
      </c>
      <c r="C67" s="135"/>
      <c r="D67" s="135"/>
      <c r="E67" s="135"/>
      <c r="F67" s="135"/>
      <c r="G67" s="136"/>
    </row>
    <row r="68" spans="1:9" s="6" customFormat="1" x14ac:dyDescent="0.2">
      <c r="B68" s="30"/>
      <c r="C68" s="20" t="str">
        <f>+C32</f>
        <v>2021 (timer)</v>
      </c>
      <c r="D68" s="20" t="str">
        <f>+D32</f>
        <v>2022 (timer)</v>
      </c>
      <c r="E68" s="20" t="str">
        <f>+E32</f>
        <v>2023 (timer)</v>
      </c>
      <c r="F68" s="20" t="str">
        <f>+F32</f>
        <v>2024 (timer)</v>
      </c>
      <c r="G68" s="49" t="s">
        <v>24</v>
      </c>
    </row>
    <row r="69" spans="1:9" s="6" customFormat="1" ht="23.25" customHeight="1" x14ac:dyDescent="0.2">
      <c r="B69" s="41" t="s">
        <v>28</v>
      </c>
      <c r="C69" s="15">
        <f>+REGNSKAB_2021!C69</f>
        <v>0</v>
      </c>
      <c r="D69" s="15">
        <f>+D33</f>
        <v>0</v>
      </c>
      <c r="E69" s="72">
        <v>0</v>
      </c>
      <c r="F69" s="72">
        <v>0</v>
      </c>
      <c r="G69" s="38">
        <f>SUM(C69:F69)</f>
        <v>0</v>
      </c>
    </row>
    <row r="70" spans="1:9" s="6" customFormat="1" ht="23.25" customHeight="1" x14ac:dyDescent="0.2">
      <c r="B70" s="41" t="s">
        <v>29</v>
      </c>
      <c r="C70" s="15">
        <f>+REGNSKAB_2021!C70</f>
        <v>0</v>
      </c>
      <c r="D70" s="15">
        <f>+D34</f>
        <v>0</v>
      </c>
      <c r="E70" s="72">
        <v>0</v>
      </c>
      <c r="F70" s="72">
        <v>0</v>
      </c>
      <c r="G70" s="38">
        <f>SUM(C70:F70)</f>
        <v>0</v>
      </c>
    </row>
    <row r="71" spans="1:9" s="6" customFormat="1" ht="23.25" customHeight="1" thickBot="1" x14ac:dyDescent="0.25">
      <c r="B71" s="74" t="s">
        <v>30</v>
      </c>
      <c r="C71" s="14">
        <f>+C69+C70</f>
        <v>0</v>
      </c>
      <c r="D71" s="14">
        <f>+D69+D70</f>
        <v>0</v>
      </c>
      <c r="E71" s="14">
        <f>+E69+E70</f>
        <v>0</v>
      </c>
      <c r="F71" s="14">
        <f>+F69+F70</f>
        <v>0</v>
      </c>
      <c r="G71" s="75">
        <f>+G69+G70</f>
        <v>0</v>
      </c>
    </row>
    <row r="72" spans="1:9" s="6" customFormat="1" ht="13.5" thickBot="1" x14ac:dyDescent="0.25">
      <c r="A72" s="19"/>
      <c r="B72" s="24"/>
      <c r="C72" s="9"/>
      <c r="D72" s="9"/>
      <c r="E72" s="9"/>
      <c r="F72" s="9"/>
      <c r="G72" s="25"/>
      <c r="H72" s="19"/>
    </row>
    <row r="73" spans="1:9" s="6" customFormat="1" ht="15.75" customHeight="1" x14ac:dyDescent="0.2">
      <c r="A73" s="19"/>
      <c r="B73" s="134" t="s">
        <v>61</v>
      </c>
      <c r="C73" s="135"/>
      <c r="D73" s="135"/>
      <c r="E73" s="135"/>
      <c r="F73" s="135"/>
      <c r="G73" s="136"/>
      <c r="H73" s="19"/>
    </row>
    <row r="74" spans="1:9" s="6" customFormat="1" x14ac:dyDescent="0.2">
      <c r="A74" s="19"/>
      <c r="B74" s="30"/>
      <c r="C74" s="20">
        <f>+C38</f>
        <v>2021</v>
      </c>
      <c r="D74" s="20">
        <f>+D38</f>
        <v>2022</v>
      </c>
      <c r="E74" s="20">
        <f>+E38</f>
        <v>2023</v>
      </c>
      <c r="F74" s="20">
        <f>+F38</f>
        <v>2024</v>
      </c>
      <c r="G74" s="49" t="s">
        <v>6</v>
      </c>
      <c r="H74" s="19"/>
    </row>
    <row r="75" spans="1:9" s="6" customFormat="1" ht="23.25" customHeight="1" x14ac:dyDescent="0.2">
      <c r="A75" s="19"/>
      <c r="B75" s="41" t="s">
        <v>39</v>
      </c>
      <c r="C75" s="15">
        <f t="shared" ref="C75:F76" si="4">IF(+C48&lt;&gt;0,+C48/C69,0)</f>
        <v>0</v>
      </c>
      <c r="D75" s="15">
        <f t="shared" si="4"/>
        <v>0</v>
      </c>
      <c r="E75" s="15">
        <f t="shared" si="4"/>
        <v>0</v>
      </c>
      <c r="F75" s="15">
        <f t="shared" si="4"/>
        <v>0</v>
      </c>
      <c r="G75" s="32">
        <f>+BUDGET!G38</f>
        <v>0</v>
      </c>
      <c r="H75" s="19"/>
    </row>
    <row r="76" spans="1:9" s="6" customFormat="1" ht="23.25" customHeight="1" thickBot="1" x14ac:dyDescent="0.25">
      <c r="A76" s="19"/>
      <c r="B76" s="73" t="s">
        <v>40</v>
      </c>
      <c r="C76" s="61">
        <f t="shared" si="4"/>
        <v>0</v>
      </c>
      <c r="D76" s="61">
        <f t="shared" si="4"/>
        <v>0</v>
      </c>
      <c r="E76" s="61">
        <f t="shared" si="4"/>
        <v>0</v>
      </c>
      <c r="F76" s="61">
        <f t="shared" si="4"/>
        <v>0</v>
      </c>
      <c r="G76" s="80">
        <f>+BUDGET!G39</f>
        <v>0</v>
      </c>
      <c r="H76" s="19"/>
    </row>
    <row r="77" spans="1:9" s="6" customFormat="1" x14ac:dyDescent="0.2">
      <c r="A77" s="19"/>
      <c r="B77" s="9"/>
      <c r="C77" s="9"/>
      <c r="D77" s="9"/>
      <c r="E77" s="9"/>
      <c r="F77" s="9"/>
      <c r="G77" s="18"/>
      <c r="H77" s="19"/>
    </row>
    <row r="78" spans="1:9" s="6" customFormat="1" ht="13.5" thickBot="1" x14ac:dyDescent="0.25">
      <c r="A78" s="19"/>
      <c r="B78" s="9"/>
      <c r="C78" s="9"/>
      <c r="D78" s="9"/>
      <c r="E78" s="9"/>
      <c r="F78" s="9"/>
      <c r="G78" s="18"/>
      <c r="H78" s="19"/>
    </row>
    <row r="79" spans="1:9" ht="16.5" thickBot="1" x14ac:dyDescent="0.25">
      <c r="B79" s="141" t="str">
        <f>+"BUDGETAFVIGELSE "&amp;+RN!E18</f>
        <v>BUDGETAFVIGELSE 2022</v>
      </c>
      <c r="C79" s="142"/>
      <c r="D79" s="142"/>
      <c r="E79" s="142"/>
      <c r="F79" s="143"/>
      <c r="G79" s="64"/>
    </row>
    <row r="80" spans="1:9" ht="15.75" thickBot="1" x14ac:dyDescent="0.3">
      <c r="B80" s="1"/>
      <c r="C80" s="1"/>
      <c r="D80" s="2"/>
      <c r="E80" s="2"/>
      <c r="F80" s="65"/>
      <c r="G80" s="65"/>
    </row>
    <row r="81" spans="2:10" s="6" customFormat="1" ht="36" customHeight="1" x14ac:dyDescent="0.2">
      <c r="B81" s="134" t="s">
        <v>50</v>
      </c>
      <c r="C81" s="135"/>
      <c r="D81" s="135"/>
      <c r="E81" s="135"/>
      <c r="F81" s="136"/>
      <c r="G81" s="64"/>
    </row>
    <row r="82" spans="2:10" ht="33.75" customHeight="1" x14ac:dyDescent="0.2">
      <c r="B82" s="30" t="s">
        <v>42</v>
      </c>
      <c r="C82" s="20" t="str">
        <f>+"Regnskab "&amp;+D74</f>
        <v>Regnskab 2022</v>
      </c>
      <c r="D82" s="20" t="str">
        <f>+"Budget  "&amp;+D74</f>
        <v>Budget  2022</v>
      </c>
      <c r="E82" s="20" t="s">
        <v>52</v>
      </c>
      <c r="F82" s="69" t="s">
        <v>53</v>
      </c>
      <c r="G82" s="63"/>
    </row>
    <row r="83" spans="2:10" s="6" customFormat="1" ht="33.75" customHeight="1" x14ac:dyDescent="0.2">
      <c r="B83" s="31" t="s">
        <v>25</v>
      </c>
      <c r="C83" s="15">
        <f t="shared" ref="C83:C89" si="5">+D12</f>
        <v>0</v>
      </c>
      <c r="D83" s="15">
        <f>+REGNSKAB_2021!D48</f>
        <v>0</v>
      </c>
      <c r="E83" s="15">
        <f t="shared" ref="E83:E90" si="6">+D83-C83</f>
        <v>0</v>
      </c>
      <c r="F83" s="103">
        <f t="shared" ref="F83:F91" si="7">+IF(D83=0,+IF(C83&gt;0,-1,0),IF(E83&lt;&gt;0,+E83/D83,0))</f>
        <v>0</v>
      </c>
      <c r="G83" s="66"/>
      <c r="J83" s="8"/>
    </row>
    <row r="84" spans="2:10" s="6" customFormat="1" ht="33.75" customHeight="1" x14ac:dyDescent="0.2">
      <c r="B84" s="31" t="s">
        <v>26</v>
      </c>
      <c r="C84" s="15">
        <f t="shared" si="5"/>
        <v>0</v>
      </c>
      <c r="D84" s="15">
        <f>+REGNSKAB_2021!D49</f>
        <v>0</v>
      </c>
      <c r="E84" s="15">
        <f t="shared" si="6"/>
        <v>0</v>
      </c>
      <c r="F84" s="103">
        <f t="shared" si="7"/>
        <v>0</v>
      </c>
      <c r="G84" s="66"/>
    </row>
    <row r="85" spans="2:10" s="6" customFormat="1" ht="33" customHeight="1" x14ac:dyDescent="0.2">
      <c r="B85" s="31" t="s">
        <v>27</v>
      </c>
      <c r="C85" s="15">
        <f t="shared" si="5"/>
        <v>0</v>
      </c>
      <c r="D85" s="15">
        <f>+REGNSKAB_2021!D50</f>
        <v>0</v>
      </c>
      <c r="E85" s="15">
        <f t="shared" si="6"/>
        <v>0</v>
      </c>
      <c r="F85" s="103">
        <f t="shared" si="7"/>
        <v>0</v>
      </c>
      <c r="G85" s="66"/>
    </row>
    <row r="86" spans="2:10" s="6" customFormat="1" ht="33.75" customHeight="1" x14ac:dyDescent="0.2">
      <c r="B86" s="31" t="s">
        <v>13</v>
      </c>
      <c r="C86" s="15">
        <f t="shared" si="5"/>
        <v>0</v>
      </c>
      <c r="D86" s="15">
        <f>+REGNSKAB_2021!D51</f>
        <v>0</v>
      </c>
      <c r="E86" s="15">
        <f t="shared" si="6"/>
        <v>0</v>
      </c>
      <c r="F86" s="103">
        <f t="shared" si="7"/>
        <v>0</v>
      </c>
      <c r="G86" s="66"/>
    </row>
    <row r="87" spans="2:10" s="6" customFormat="1" ht="33.75" customHeight="1" x14ac:dyDescent="0.2">
      <c r="B87" s="31" t="s">
        <v>3</v>
      </c>
      <c r="C87" s="15">
        <f t="shared" si="5"/>
        <v>0</v>
      </c>
      <c r="D87" s="15">
        <f>+REGNSKAB_2021!D52</f>
        <v>0</v>
      </c>
      <c r="E87" s="15">
        <f t="shared" si="6"/>
        <v>0</v>
      </c>
      <c r="F87" s="103">
        <f t="shared" si="7"/>
        <v>0</v>
      </c>
      <c r="G87" s="66"/>
    </row>
    <row r="88" spans="2:10" s="6" customFormat="1" ht="33.75" customHeight="1" x14ac:dyDescent="0.2">
      <c r="B88" s="31" t="s">
        <v>4</v>
      </c>
      <c r="C88" s="15">
        <f t="shared" si="5"/>
        <v>0</v>
      </c>
      <c r="D88" s="15">
        <f>+REGNSKAB_2021!D53</f>
        <v>0</v>
      </c>
      <c r="E88" s="15">
        <f t="shared" si="6"/>
        <v>0</v>
      </c>
      <c r="F88" s="103">
        <f t="shared" si="7"/>
        <v>0</v>
      </c>
      <c r="G88" s="66"/>
    </row>
    <row r="89" spans="2:10" s="6" customFormat="1" ht="33.75" customHeight="1" x14ac:dyDescent="0.2">
      <c r="B89" s="31" t="s">
        <v>5</v>
      </c>
      <c r="C89" s="15">
        <f t="shared" si="5"/>
        <v>0</v>
      </c>
      <c r="D89" s="15">
        <f>+REGNSKAB_2021!D54</f>
        <v>0</v>
      </c>
      <c r="E89" s="15">
        <f t="shared" si="6"/>
        <v>0</v>
      </c>
      <c r="F89" s="103">
        <f t="shared" si="7"/>
        <v>0</v>
      </c>
      <c r="G89" s="66"/>
    </row>
    <row r="90" spans="2:10" s="6" customFormat="1" ht="33.75" customHeight="1" x14ac:dyDescent="0.2">
      <c r="B90" s="41" t="s">
        <v>16</v>
      </c>
      <c r="C90" s="15">
        <f>+C100</f>
        <v>0</v>
      </c>
      <c r="D90" s="15">
        <f>+D100</f>
        <v>0</v>
      </c>
      <c r="E90" s="15">
        <f t="shared" si="6"/>
        <v>0</v>
      </c>
      <c r="F90" s="103">
        <f t="shared" si="7"/>
        <v>0</v>
      </c>
      <c r="G90" s="66"/>
    </row>
    <row r="91" spans="2:10" s="6" customFormat="1" ht="22.5" customHeight="1" thickBot="1" x14ac:dyDescent="0.25">
      <c r="B91" s="74" t="s">
        <v>6</v>
      </c>
      <c r="C91" s="14">
        <f>SUM(C83:C90)</f>
        <v>0</v>
      </c>
      <c r="D91" s="14">
        <f>SUM(D83:D90)</f>
        <v>0</v>
      </c>
      <c r="E91" s="14">
        <f>SUM(E83:E90)</f>
        <v>0</v>
      </c>
      <c r="F91" s="104">
        <f t="shared" si="7"/>
        <v>0</v>
      </c>
      <c r="G91" s="67"/>
    </row>
    <row r="92" spans="2:10" ht="15.75" thickBot="1" x14ac:dyDescent="0.3">
      <c r="B92" s="1"/>
      <c r="C92" s="1"/>
      <c r="D92" s="2"/>
      <c r="E92" s="2"/>
      <c r="F92" s="65"/>
      <c r="G92" s="65"/>
    </row>
    <row r="93" spans="2:10" s="6" customFormat="1" ht="16.5" customHeight="1" x14ac:dyDescent="0.2">
      <c r="B93" s="134" t="s">
        <v>51</v>
      </c>
      <c r="C93" s="135"/>
      <c r="D93" s="135"/>
      <c r="E93" s="135"/>
      <c r="F93" s="136"/>
      <c r="G93" s="64"/>
    </row>
    <row r="94" spans="2:10" s="6" customFormat="1" ht="13.5" customHeight="1" thickBot="1" x14ac:dyDescent="0.25">
      <c r="B94" s="158"/>
      <c r="C94" s="159"/>
      <c r="D94" s="159"/>
      <c r="E94" s="159"/>
      <c r="F94" s="160"/>
      <c r="G94" s="68"/>
    </row>
    <row r="95" spans="2:10" s="6" customFormat="1" ht="33.75" customHeight="1" x14ac:dyDescent="0.2">
      <c r="B95" s="82"/>
      <c r="C95" s="83" t="str">
        <f>+C82</f>
        <v>Regnskab 2022</v>
      </c>
      <c r="D95" s="83" t="str">
        <f>+D82</f>
        <v>Budget  2022</v>
      </c>
      <c r="E95" s="83" t="str">
        <f>+E82</f>
        <v>Afvigelse i kr.</v>
      </c>
      <c r="F95" s="84" t="str">
        <f>+F82</f>
        <v>Afvigelse i pct.</v>
      </c>
      <c r="G95" s="63"/>
    </row>
    <row r="96" spans="2:10" s="6" customFormat="1" ht="23.25" customHeight="1" x14ac:dyDescent="0.2">
      <c r="B96" s="52" t="s">
        <v>19</v>
      </c>
      <c r="C96" s="15">
        <f>+D25</f>
        <v>0</v>
      </c>
      <c r="D96" s="15">
        <f>+REGNSKAB_2021!D61</f>
        <v>0</v>
      </c>
      <c r="E96" s="15">
        <f>+D96-C96</f>
        <v>0</v>
      </c>
      <c r="F96" s="103">
        <f t="shared" ref="F96:F100" si="8">+IF(D96=0,+IF(C96&gt;0,-1,0),IF(E96&lt;&gt;0,+E96/D96,0))</f>
        <v>0</v>
      </c>
      <c r="G96" s="66"/>
    </row>
    <row r="97" spans="2:9" s="6" customFormat="1" ht="23.25" customHeight="1" x14ac:dyDescent="0.2">
      <c r="B97" s="52" t="s">
        <v>20</v>
      </c>
      <c r="C97" s="15">
        <f>+D26</f>
        <v>0</v>
      </c>
      <c r="D97" s="15">
        <f>+REGNSKAB_2021!D62</f>
        <v>0</v>
      </c>
      <c r="E97" s="15">
        <f>+D97-C97</f>
        <v>0</v>
      </c>
      <c r="F97" s="103">
        <f t="shared" si="8"/>
        <v>0</v>
      </c>
      <c r="G97" s="66"/>
    </row>
    <row r="98" spans="2:9" s="6" customFormat="1" ht="23.25" customHeight="1" x14ac:dyDescent="0.2">
      <c r="B98" s="52" t="s">
        <v>21</v>
      </c>
      <c r="C98" s="15">
        <f>+D27</f>
        <v>0</v>
      </c>
      <c r="D98" s="15">
        <f>+REGNSKAB_2021!D63</f>
        <v>0</v>
      </c>
      <c r="E98" s="15">
        <f>+D98-C98</f>
        <v>0</v>
      </c>
      <c r="F98" s="103">
        <f t="shared" si="8"/>
        <v>0</v>
      </c>
      <c r="G98" s="66"/>
    </row>
    <row r="99" spans="2:9" s="6" customFormat="1" ht="23.25" customHeight="1" x14ac:dyDescent="0.2">
      <c r="B99" s="52" t="s">
        <v>22</v>
      </c>
      <c r="C99" s="15">
        <f>+D28</f>
        <v>0</v>
      </c>
      <c r="D99" s="15">
        <f>+REGNSKAB_2021!D64</f>
        <v>0</v>
      </c>
      <c r="E99" s="15">
        <f>+D99-C99</f>
        <v>0</v>
      </c>
      <c r="F99" s="103">
        <f t="shared" si="8"/>
        <v>0</v>
      </c>
      <c r="G99" s="66"/>
    </row>
    <row r="100" spans="2:9" s="6" customFormat="1" ht="22.5" customHeight="1" thickBot="1" x14ac:dyDescent="0.25">
      <c r="B100" s="74" t="s">
        <v>6</v>
      </c>
      <c r="C100" s="14">
        <f>SUM(C96:C99)</f>
        <v>0</v>
      </c>
      <c r="D100" s="14">
        <f>SUM(D96:D99)</f>
        <v>0</v>
      </c>
      <c r="E100" s="14">
        <f>SUM(E96:E99)</f>
        <v>0</v>
      </c>
      <c r="F100" s="104">
        <f t="shared" si="8"/>
        <v>0</v>
      </c>
      <c r="G100" s="66"/>
    </row>
    <row r="101" spans="2:9" ht="15.75" thickBot="1" x14ac:dyDescent="0.3">
      <c r="B101" s="1"/>
      <c r="C101" s="1"/>
      <c r="D101" s="2"/>
      <c r="E101" s="2"/>
      <c r="F101" s="65"/>
      <c r="G101" s="65"/>
    </row>
    <row r="102" spans="2:9" s="6" customFormat="1" ht="16.5" thickBot="1" x14ac:dyDescent="0.25">
      <c r="B102" s="149" t="str">
        <f>+"FINANSIERING "&amp;+RN!E18</f>
        <v>FINANSIERING 2022</v>
      </c>
      <c r="C102" s="150"/>
      <c r="D102" s="150"/>
      <c r="E102" s="150"/>
      <c r="F102" s="150"/>
      <c r="G102" s="151"/>
      <c r="H102" s="19"/>
    </row>
    <row r="103" spans="2:9" s="6" customFormat="1" ht="16.5" thickTop="1" thickBot="1" x14ac:dyDescent="0.25">
      <c r="B103" s="24"/>
      <c r="C103" s="9"/>
      <c r="D103" s="9"/>
      <c r="E103" s="9"/>
      <c r="F103" s="9"/>
      <c r="G103" s="25"/>
      <c r="H103" s="19"/>
      <c r="I103" s="105" t="str">
        <f>IF(+C106=BUDGET!C46,"",+"Bemærk ansøgt støtte i indberetningen udgør i "&amp;+C74&amp;+": "&amp;+FIXED(+C106,0)&amp;+" kroner. I oprindelig budget er der i "&amp;+C74&amp;+" ansøgt om: "&amp;+FIXED(+BUDGET!C46,0)&amp;+" kroner.")</f>
        <v/>
      </c>
    </row>
    <row r="104" spans="2:9" s="6" customFormat="1" ht="16.5" thickTop="1" x14ac:dyDescent="0.2">
      <c r="B104" s="144" t="s">
        <v>87</v>
      </c>
      <c r="C104" s="145"/>
      <c r="D104" s="145"/>
      <c r="E104" s="145"/>
      <c r="F104" s="145"/>
      <c r="G104" s="146"/>
      <c r="I104" s="105" t="str">
        <f>IF(+D106=BUDGET!D46,"",+"Bemærk ansøgt støtte i indberetningen udgør i "&amp;+D74&amp;+": "&amp;+FIXED(+D106,0)&amp;+" kroner. I oprindelig budget er der i "&amp;+D74&amp;+" ansøgt om: "&amp;+FIXED(+BUDGET!D46,0)&amp;+" kroner.")</f>
        <v/>
      </c>
    </row>
    <row r="105" spans="2:9" s="6" customFormat="1" ht="24" customHeight="1" x14ac:dyDescent="0.2">
      <c r="B105" s="26"/>
      <c r="C105" s="4" t="str">
        <f>+C11</f>
        <v>2021 (kr.)</v>
      </c>
      <c r="D105" s="4" t="str">
        <f>+D11</f>
        <v>2022 (kr.)</v>
      </c>
      <c r="E105" s="4" t="str">
        <f>+E11</f>
        <v>2023 (kr.)</v>
      </c>
      <c r="F105" s="4" t="str">
        <f>+F11</f>
        <v>2024 (kr.)</v>
      </c>
      <c r="G105" s="27" t="s">
        <v>2</v>
      </c>
      <c r="I105" s="105" t="str">
        <f>IF(+E106=BUDGET!E46,"",+"Bemærk ansøgt støtte i indberetningen udgør i "&amp;+E74&amp;+": "&amp;+FIXED(+E106,0)&amp;+" kroner. I oprindelig budget er der i "&amp;+E74&amp;+" ansøgt om: "&amp;+FIXED(+BUDGET!E46,0)&amp;+" kroner.")</f>
        <v/>
      </c>
    </row>
    <row r="106" spans="2:9" s="6" customFormat="1" ht="24" customHeight="1" thickBot="1" x14ac:dyDescent="0.25">
      <c r="B106" s="97" t="str">
        <f>+"Støtte fra Uddannelsespuljen "&amp;+C74</f>
        <v>Støtte fra Uddannelsespuljen 2021</v>
      </c>
      <c r="C106" s="61">
        <f>+REGNSKAB_2021!C106</f>
        <v>0</v>
      </c>
      <c r="D106" s="106">
        <v>0</v>
      </c>
      <c r="E106" s="106">
        <v>0</v>
      </c>
      <c r="F106" s="106">
        <v>0</v>
      </c>
      <c r="G106" s="59">
        <f>SUM(C106:F106)</f>
        <v>0</v>
      </c>
      <c r="I106" s="105" t="str">
        <f>IF(+F106=BUDGET!F46,"",+"Bemærk ansøgt støtte i indberetningen udgør i "&amp;+F74&amp;+": "&amp;+FIXED(+F106,0)&amp;+" kroner. I oprindelig budget er der i "&amp;+F74&amp;+" ansøgt om: "&amp;+FIXED(+BUDGET!F46,0)&amp;+" kroner.")</f>
        <v/>
      </c>
    </row>
    <row r="107" spans="2:9" s="6" customFormat="1" ht="15" x14ac:dyDescent="0.2">
      <c r="B107" s="24"/>
      <c r="C107" s="9"/>
      <c r="D107" s="9"/>
      <c r="E107" s="9"/>
      <c r="F107" s="9"/>
      <c r="G107" s="25"/>
      <c r="H107" s="19"/>
      <c r="I107" s="105" t="str">
        <f>IF(+G106=BUDGET!G46,"",+"Bemærk ansøgt støtte i indberetningen udgør "&amp;+G74&amp;+": "&amp;+FIXED(+G106,0)&amp;+" kroner. I oprindelig budget er der "&amp;+G74&amp;+" ansøgt om: "&amp;+FIXED(+BUDGET!G46,0)&amp;+" kroner.")</f>
        <v/>
      </c>
    </row>
    <row r="108" spans="2:9" s="6" customFormat="1" ht="25.5" customHeight="1" thickBot="1" x14ac:dyDescent="0.25">
      <c r="B108" s="24"/>
      <c r="C108" s="9"/>
      <c r="D108" s="9"/>
      <c r="E108" s="9"/>
      <c r="F108" s="9"/>
      <c r="G108" s="25"/>
      <c r="H108" s="19"/>
    </row>
    <row r="109" spans="2:9" s="6" customFormat="1" ht="16.5" customHeight="1" x14ac:dyDescent="0.2">
      <c r="B109" s="134" t="s">
        <v>7</v>
      </c>
      <c r="C109" s="135"/>
      <c r="D109" s="135"/>
      <c r="E109" s="135"/>
      <c r="F109" s="135"/>
      <c r="G109" s="136"/>
    </row>
    <row r="110" spans="2:9" s="6" customFormat="1" ht="12.75" customHeight="1" x14ac:dyDescent="0.2">
      <c r="B110" s="155" t="str">
        <f>+BUDGET!B50</f>
        <v>(Egenfinansiering skal udgøre minimum 30% af det samlede udgiftsbudget samt minimum 30% pr. år)</v>
      </c>
      <c r="C110" s="156"/>
      <c r="D110" s="156"/>
      <c r="E110" s="156"/>
      <c r="F110" s="156"/>
      <c r="G110" s="157"/>
    </row>
    <row r="111" spans="2:9" s="6" customFormat="1" ht="23.25" customHeight="1" x14ac:dyDescent="0.2">
      <c r="B111" s="30"/>
      <c r="C111" s="5" t="str">
        <f>+C105</f>
        <v>2021 (kr.)</v>
      </c>
      <c r="D111" s="5" t="str">
        <f>+D105</f>
        <v>2022 (kr.)</v>
      </c>
      <c r="E111" s="5" t="str">
        <f>+E105</f>
        <v>2023 (kr.)</v>
      </c>
      <c r="F111" s="5" t="str">
        <f>+F105</f>
        <v>2024 (kr.)</v>
      </c>
      <c r="G111" s="27" t="s">
        <v>2</v>
      </c>
    </row>
    <row r="112" spans="2:9" s="6" customFormat="1" ht="23.25" customHeight="1" x14ac:dyDescent="0.25">
      <c r="B112" s="31" t="s">
        <v>8</v>
      </c>
      <c r="C112" s="15">
        <f>+REGNSKAB_2021!C112</f>
        <v>0</v>
      </c>
      <c r="D112" s="12">
        <v>0</v>
      </c>
      <c r="E112" s="12">
        <v>0</v>
      </c>
      <c r="F112" s="12">
        <v>0</v>
      </c>
      <c r="G112" s="32">
        <f>SUM(C112:F112)</f>
        <v>0</v>
      </c>
      <c r="I112" s="60" t="str">
        <f>IF(+ROUND(C119,0)-ROUND(C123,0)=0," ","Bemærk: Budgetomkostningen stemmer ikke med finansieringen i "&amp;+C74&amp;+" - afvigelse på kr ")&amp;+IF(+ROUND(C119,0)-ROUND(C123,0)=0," ",+FIXED(ROUND(C119,0)-ROUND(C123,0),0))</f>
        <v xml:space="preserve">  </v>
      </c>
    </row>
    <row r="113" spans="2:12" s="6" customFormat="1" ht="24.75" customHeight="1" x14ac:dyDescent="0.25">
      <c r="B113" s="31" t="s">
        <v>9</v>
      </c>
      <c r="C113" s="15">
        <f>+REGNSKAB_2021!C113</f>
        <v>0</v>
      </c>
      <c r="D113" s="12">
        <v>0</v>
      </c>
      <c r="E113" s="12">
        <v>0</v>
      </c>
      <c r="F113" s="12">
        <v>0</v>
      </c>
      <c r="G113" s="32">
        <f>SUM(C113:F113)</f>
        <v>0</v>
      </c>
      <c r="I113" s="60" t="str">
        <f>IF(+ROUND(D119,0)-ROUND(D123,0)=0," ","Bemærk: Budgetomkostningen stemmer ikke med finansieringen i "&amp;+D74&amp;+" - afvigelse på kr ")&amp;+IF(+ROUND(D119,0)-ROUND(D123,0)=0," ",+FIXED(+ROUND(D119,0)-ROUND(D123,0),0))</f>
        <v xml:space="preserve">  </v>
      </c>
    </row>
    <row r="114" spans="2:12" s="6" customFormat="1" ht="23.25" customHeight="1" x14ac:dyDescent="0.25">
      <c r="B114" s="31" t="s">
        <v>10</v>
      </c>
      <c r="C114" s="15">
        <f>+REGNSKAB_2021!C114</f>
        <v>0</v>
      </c>
      <c r="D114" s="12">
        <v>0</v>
      </c>
      <c r="E114" s="12">
        <v>0</v>
      </c>
      <c r="F114" s="12">
        <v>0</v>
      </c>
      <c r="G114" s="32">
        <f>SUM(C114:F114)</f>
        <v>0</v>
      </c>
      <c r="I114" s="60" t="str">
        <f>IF(+ROUND(E119,0)-ROUND(E123,0)=0," ","Bemærk: Budgetomkostningen stemmer ikke med finansieringen i "&amp;+E74&amp;+" - afvigelse på kr ")&amp;+IF(+ROUND(E119,0)-ROUND(E123,0)=0," ",+FIXED(+ROUND(E119,0)-ROUND(E123,0),0))</f>
        <v xml:space="preserve">  </v>
      </c>
    </row>
    <row r="115" spans="2:12" s="6" customFormat="1" ht="16.5" thickBot="1" x14ac:dyDescent="0.3">
      <c r="B115" s="33" t="s">
        <v>6</v>
      </c>
      <c r="C115" s="14">
        <f>SUM(C112:C114)</f>
        <v>0</v>
      </c>
      <c r="D115" s="14">
        <f>SUM(D112:D114)</f>
        <v>0</v>
      </c>
      <c r="E115" s="14">
        <f>SUM(E112:E114)</f>
        <v>0</v>
      </c>
      <c r="F115" s="14">
        <f>SUM(F112:F114)</f>
        <v>0</v>
      </c>
      <c r="G115" s="34">
        <f>SUM(G112:G114)</f>
        <v>0</v>
      </c>
      <c r="I115" s="60" t="str">
        <f>IF(+ROUND(F119,0)-ROUND(F123,0)=0," ","Bemærk: Budgetomkostningen stemmer ikke med finansieringen i "&amp;+F74&amp;+" - afvigelse på kr ")&amp;+IF(+ROUND(F119,0)-ROUND(F123,0)=0," ",+FIXED(ROUND(F119,0)-ROUND(F123,0),0))</f>
        <v xml:space="preserve">  </v>
      </c>
    </row>
    <row r="116" spans="2:12" s="6" customFormat="1" ht="13.5" thickBot="1" x14ac:dyDescent="0.25">
      <c r="B116" s="24"/>
      <c r="C116" s="10"/>
      <c r="D116" s="11"/>
      <c r="E116" s="11"/>
      <c r="F116" s="11"/>
      <c r="G116" s="35"/>
      <c r="H116" s="19"/>
    </row>
    <row r="117" spans="2:12" s="6" customFormat="1" ht="16.5" customHeight="1" thickTop="1" x14ac:dyDescent="0.2">
      <c r="B117" s="144" t="s">
        <v>32</v>
      </c>
      <c r="C117" s="145"/>
      <c r="D117" s="145"/>
      <c r="E117" s="145"/>
      <c r="F117" s="145"/>
      <c r="G117" s="146"/>
      <c r="H117" s="19"/>
    </row>
    <row r="118" spans="2:12" s="6" customFormat="1" ht="23.25" customHeight="1" x14ac:dyDescent="0.2">
      <c r="B118" s="30"/>
      <c r="C118" s="5" t="str">
        <f>+C111</f>
        <v>2021 (kr.)</v>
      </c>
      <c r="D118" s="5" t="str">
        <f>+D111</f>
        <v>2022 (kr.)</v>
      </c>
      <c r="E118" s="5" t="str">
        <f>+E111</f>
        <v>2023 (kr.)</v>
      </c>
      <c r="F118" s="5" t="str">
        <f>+F111</f>
        <v>2024 (kr.)</v>
      </c>
      <c r="G118" s="47" t="str">
        <f>+G111</f>
        <v>I ALT (kr.)</v>
      </c>
      <c r="H118" s="19"/>
    </row>
    <row r="119" spans="2:12" s="6" customFormat="1" ht="23.25" customHeight="1" x14ac:dyDescent="0.2">
      <c r="B119" s="36" t="s">
        <v>33</v>
      </c>
      <c r="C119" s="15">
        <f>ROUND(+C56,0)</f>
        <v>0</v>
      </c>
      <c r="D119" s="15">
        <f>ROUND(+D56,0)</f>
        <v>0</v>
      </c>
      <c r="E119" s="15">
        <f>ROUND(+E56,0)</f>
        <v>0</v>
      </c>
      <c r="F119" s="15">
        <f>ROUND(+F56,0)</f>
        <v>0</v>
      </c>
      <c r="G119" s="32">
        <f>SUM(C119:F119)</f>
        <v>0</v>
      </c>
      <c r="H119" s="19"/>
    </row>
    <row r="120" spans="2:12" s="6" customFormat="1" x14ac:dyDescent="0.2">
      <c r="B120" s="37"/>
      <c r="C120" s="15"/>
      <c r="D120" s="15"/>
      <c r="E120" s="15"/>
      <c r="F120" s="15"/>
      <c r="G120" s="32"/>
      <c r="H120" s="19"/>
    </row>
    <row r="121" spans="2:12" s="6" customFormat="1" ht="23.25" customHeight="1" x14ac:dyDescent="0.2">
      <c r="B121" s="37" t="s">
        <v>34</v>
      </c>
      <c r="C121" s="15">
        <f>+C106</f>
        <v>0</v>
      </c>
      <c r="D121" s="15">
        <f>+D106</f>
        <v>0</v>
      </c>
      <c r="E121" s="15">
        <f>+E106</f>
        <v>0</v>
      </c>
      <c r="F121" s="15">
        <f>+F106</f>
        <v>0</v>
      </c>
      <c r="G121" s="32">
        <f>SUM(C121:F121)</f>
        <v>0</v>
      </c>
      <c r="H121" s="19"/>
    </row>
    <row r="122" spans="2:12" s="6" customFormat="1" ht="15.75" x14ac:dyDescent="0.25">
      <c r="B122" s="37" t="s">
        <v>35</v>
      </c>
      <c r="C122" s="15">
        <f>+C115</f>
        <v>0</v>
      </c>
      <c r="D122" s="15">
        <f>+D115</f>
        <v>0</v>
      </c>
      <c r="E122" s="15">
        <f>+E115</f>
        <v>0</v>
      </c>
      <c r="F122" s="15">
        <f>+F115</f>
        <v>0</v>
      </c>
      <c r="G122" s="32">
        <f>SUM(C122:F122)</f>
        <v>0</v>
      </c>
      <c r="H122" s="19"/>
      <c r="I122" s="60"/>
    </row>
    <row r="123" spans="2:12" s="6" customFormat="1" ht="15.75" x14ac:dyDescent="0.25">
      <c r="B123" s="36" t="s">
        <v>36</v>
      </c>
      <c r="C123" s="16">
        <f>ROUND(+C121+C122,0)</f>
        <v>0</v>
      </c>
      <c r="D123" s="16">
        <f>ROUND(+D121+D122,0)</f>
        <v>0</v>
      </c>
      <c r="E123" s="16">
        <f>ROUND(+E121+E122,0)</f>
        <v>0</v>
      </c>
      <c r="F123" s="16">
        <f>ROUND(+F121+F122,0)</f>
        <v>0</v>
      </c>
      <c r="G123" s="38">
        <f>ROUND(+G121+G122,0)</f>
        <v>0</v>
      </c>
      <c r="H123" s="19"/>
      <c r="I123" s="60"/>
      <c r="J123" s="60"/>
      <c r="K123" s="60"/>
      <c r="L123" s="60"/>
    </row>
    <row r="124" spans="2:12" s="6" customFormat="1" ht="15.75" x14ac:dyDescent="0.25">
      <c r="B124" s="39"/>
      <c r="C124" s="23"/>
      <c r="D124" s="23"/>
      <c r="E124" s="23"/>
      <c r="F124" s="23"/>
      <c r="G124" s="40"/>
      <c r="H124" s="19"/>
      <c r="I124" s="60"/>
    </row>
    <row r="125" spans="2:12" s="6" customFormat="1" ht="16.5" thickBot="1" x14ac:dyDescent="0.3">
      <c r="B125" s="50" t="s">
        <v>37</v>
      </c>
      <c r="C125" s="51">
        <f>IF(+C119=0,0,+C115/C119)</f>
        <v>0</v>
      </c>
      <c r="D125" s="51">
        <f t="shared" ref="D125:G125" si="9">IF(+D119=0,0,+D115/D119)</f>
        <v>0</v>
      </c>
      <c r="E125" s="51">
        <f t="shared" si="9"/>
        <v>0</v>
      </c>
      <c r="F125" s="51">
        <f t="shared" si="9"/>
        <v>0</v>
      </c>
      <c r="G125" s="62">
        <f t="shared" si="9"/>
        <v>0</v>
      </c>
      <c r="H125" s="19"/>
      <c r="I125" s="60"/>
    </row>
    <row r="126" spans="2:12" ht="13.5" thickBot="1" x14ac:dyDescent="0.25"/>
    <row r="127" spans="2:12" ht="26.25" thickBot="1" x14ac:dyDescent="0.25">
      <c r="B127" s="107" t="s">
        <v>86</v>
      </c>
      <c r="C127" s="108">
        <f>+BUDGET!C65</f>
        <v>0</v>
      </c>
      <c r="D127" s="108">
        <f>+BUDGET!D65</f>
        <v>0</v>
      </c>
      <c r="E127" s="108">
        <f>+BUDGET!E65</f>
        <v>0</v>
      </c>
      <c r="F127" s="108">
        <f>+BUDGET!F65</f>
        <v>0</v>
      </c>
      <c r="G127" s="109">
        <f>+BUDGET!G65</f>
        <v>0</v>
      </c>
    </row>
  </sheetData>
  <protectedRanges>
    <protectedRange password="CF42" sqref="C56:G57 C65:G65 C20:G20 C29:G29 C91:E91 G91 C100:E100 G100" name="TotalA"/>
  </protectedRanges>
  <mergeCells count="24">
    <mergeCell ref="B46:G46"/>
    <mergeCell ref="B58:G58"/>
    <mergeCell ref="B59:G59"/>
    <mergeCell ref="B67:G67"/>
    <mergeCell ref="B73:G73"/>
    <mergeCell ref="B23:G23"/>
    <mergeCell ref="B31:G31"/>
    <mergeCell ref="B43:G43"/>
    <mergeCell ref="B37:G37"/>
    <mergeCell ref="B45:G45"/>
    <mergeCell ref="C4:G4"/>
    <mergeCell ref="B7:G7"/>
    <mergeCell ref="B9:G9"/>
    <mergeCell ref="B10:G10"/>
    <mergeCell ref="B22:G22"/>
    <mergeCell ref="C5:G5"/>
    <mergeCell ref="B79:F79"/>
    <mergeCell ref="B110:G110"/>
    <mergeCell ref="B117:G117"/>
    <mergeCell ref="B93:F94"/>
    <mergeCell ref="B102:G102"/>
    <mergeCell ref="B104:G104"/>
    <mergeCell ref="B109:G109"/>
    <mergeCell ref="B81:F81"/>
  </mergeCells>
  <conditionalFormatting sqref="C123:G123">
    <cfRule type="cellIs" dxfId="86" priority="86" stopIfTrue="1" operator="notEqual">
      <formula>C$119</formula>
    </cfRule>
  </conditionalFormatting>
  <conditionalFormatting sqref="C4:G4">
    <cfRule type="expression" dxfId="85" priority="68">
      <formula>$I$4&lt;&gt;""</formula>
    </cfRule>
  </conditionalFormatting>
  <conditionalFormatting sqref="C5:G5">
    <cfRule type="expression" dxfId="84" priority="67">
      <formula>$I$4&lt;&gt;""</formula>
    </cfRule>
  </conditionalFormatting>
  <conditionalFormatting sqref="C127">
    <cfRule type="expression" dxfId="83" priority="46" stopIfTrue="1">
      <formula>IF(C$56=0,1,0)</formula>
    </cfRule>
  </conditionalFormatting>
  <conditionalFormatting sqref="G127">
    <cfRule type="expression" dxfId="82" priority="34" stopIfTrue="1">
      <formula>IF(G$56=0,1,0)</formula>
    </cfRule>
  </conditionalFormatting>
  <conditionalFormatting sqref="C125">
    <cfRule type="expression" dxfId="81" priority="31" stopIfTrue="1">
      <formula>IF(C$119=0,1,0)</formula>
    </cfRule>
  </conditionalFormatting>
  <conditionalFormatting sqref="G125">
    <cfRule type="expression" dxfId="80" priority="28" stopIfTrue="1">
      <formula>IF(G$119=0,1,0)</formula>
    </cfRule>
  </conditionalFormatting>
  <conditionalFormatting sqref="D125">
    <cfRule type="expression" dxfId="79" priority="16" stopIfTrue="1">
      <formula>IF(D$119=0,1,0)</formula>
    </cfRule>
  </conditionalFormatting>
  <conditionalFormatting sqref="E125">
    <cfRule type="expression" dxfId="78" priority="13" stopIfTrue="1">
      <formula>IF(E$119=0,1,0)</formula>
    </cfRule>
  </conditionalFormatting>
  <conditionalFormatting sqref="F125">
    <cfRule type="expression" dxfId="77" priority="10" stopIfTrue="1">
      <formula>IF(F$119=0,1,0)</formula>
    </cfRule>
  </conditionalFormatting>
  <conditionalFormatting sqref="D127">
    <cfRule type="expression" dxfId="76" priority="7" stopIfTrue="1">
      <formula>IF(D$56=0,1,0)</formula>
    </cfRule>
  </conditionalFormatting>
  <conditionalFormatting sqref="E127">
    <cfRule type="expression" dxfId="75" priority="4" stopIfTrue="1">
      <formula>IF(E$56=0,1,0)</formula>
    </cfRule>
  </conditionalFormatting>
  <conditionalFormatting sqref="F127">
    <cfRule type="expression" dxfId="74" priority="1" stopIfTrue="1">
      <formula>IF(F$56=0,1,0)</formula>
    </cfRule>
  </conditionalFormatting>
  <pageMargins left="0.7" right="0.7" top="0.75" bottom="0.75" header="0.3" footer="0.3"/>
  <pageSetup paperSize="9" scale="85" fitToHeight="0" orientation="portrait" r:id="rId1"/>
  <rowBreaks count="2" manualBreakCount="2">
    <brk id="78" max="6" man="1"/>
    <brk id="101" max="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8" stopIfTrue="1" operator="between" id="{0BF212B4-0A1A-4D77-A0CB-7EE94819CA53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C127</xm:sqref>
        </x14:conditionalFormatting>
        <x14:conditionalFormatting xmlns:xm="http://schemas.microsoft.com/office/excel/2006/main">
          <x14:cfRule type="cellIs" priority="47" stopIfTrue="1" operator="between" id="{92FF5DC2-9B8C-4974-94DC-ABC44C5F4DF1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C127</xm:sqref>
        </x14:conditionalFormatting>
        <x14:conditionalFormatting xmlns:xm="http://schemas.microsoft.com/office/excel/2006/main">
          <x14:cfRule type="cellIs" priority="36" stopIfTrue="1" operator="between" id="{CA8DF1BF-E47E-4461-9592-1C7EF8CB7043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G127</xm:sqref>
        </x14:conditionalFormatting>
        <x14:conditionalFormatting xmlns:xm="http://schemas.microsoft.com/office/excel/2006/main">
          <x14:cfRule type="cellIs" priority="35" stopIfTrue="1" operator="between" id="{BDE29A35-3D7A-4A58-B3B0-90B0193AE324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G127</xm:sqref>
        </x14:conditionalFormatting>
        <x14:conditionalFormatting xmlns:xm="http://schemas.microsoft.com/office/excel/2006/main">
          <x14:cfRule type="cellIs" priority="33" stopIfTrue="1" operator="between" id="{86282F22-4EED-426D-9608-40A17162AB21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ellIs" priority="32" stopIfTrue="1" operator="between" id="{843A8109-3AF6-47A6-A50F-043A71808641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ellIs" priority="30" stopIfTrue="1" operator="between" id="{91632451-6E2F-4DE7-B305-47B2D926EB68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G125</xm:sqref>
        </x14:conditionalFormatting>
        <x14:conditionalFormatting xmlns:xm="http://schemas.microsoft.com/office/excel/2006/main">
          <x14:cfRule type="cellIs" priority="29" stopIfTrue="1" operator="between" id="{EE2B6EAB-87A7-4AD6-A88B-8864469D970D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G125</xm:sqref>
        </x14:conditionalFormatting>
        <x14:conditionalFormatting xmlns:xm="http://schemas.microsoft.com/office/excel/2006/main">
          <x14:cfRule type="cellIs" priority="18" stopIfTrue="1" operator="between" id="{3F6FF738-7CFC-46C5-928A-19A28352ABEE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cellIs" priority="17" stopIfTrue="1" operator="between" id="{A52C8FD9-B63F-4500-8CCC-63B7FDB886DA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cellIs" priority="15" stopIfTrue="1" operator="between" id="{C00E4CD6-C29D-4362-84BF-5D4532599642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cellIs" priority="14" stopIfTrue="1" operator="between" id="{98DF6068-A453-4517-82F5-E6CB1792F39D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cellIs" priority="12" stopIfTrue="1" operator="between" id="{985E24F7-38E6-414F-9EF4-1AA638DBA2F6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F125</xm:sqref>
        </x14:conditionalFormatting>
        <x14:conditionalFormatting xmlns:xm="http://schemas.microsoft.com/office/excel/2006/main">
          <x14:cfRule type="cellIs" priority="11" stopIfTrue="1" operator="between" id="{5A5824D6-59E3-4FF4-8E0F-217543B1D808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F125</xm:sqref>
        </x14:conditionalFormatting>
        <x14:conditionalFormatting xmlns:xm="http://schemas.microsoft.com/office/excel/2006/main">
          <x14:cfRule type="cellIs" priority="9" stopIfTrue="1" operator="between" id="{D180A777-420E-4722-B6A3-37265C439B76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cellIs" priority="8" stopIfTrue="1" operator="between" id="{608863A8-D267-4615-93F4-FB7B46DCBA69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cellIs" priority="6" stopIfTrue="1" operator="between" id="{5DA9CB5E-126B-4D28-B92F-5BEB083BAE78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ellIs" priority="5" stopIfTrue="1" operator="between" id="{55574E81-CD48-47CD-93F3-4D4DDD58ADEF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ellIs" priority="3" stopIfTrue="1" operator="between" id="{F646B8FC-08ED-4940-A6AC-AB0592A75F6C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F127</xm:sqref>
        </x14:conditionalFormatting>
        <x14:conditionalFormatting xmlns:xm="http://schemas.microsoft.com/office/excel/2006/main">
          <x14:cfRule type="cellIs" priority="2" stopIfTrue="1" operator="between" id="{C52AA7B4-6DE7-4897-86EE-541903F37BDB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F127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1">
    <pageSetUpPr fitToPage="1"/>
  </sheetPr>
  <dimension ref="A2:R127"/>
  <sheetViews>
    <sheetView zoomScaleNormal="100" workbookViewId="0">
      <selection activeCell="I24" sqref="I24"/>
    </sheetView>
  </sheetViews>
  <sheetFormatPr defaultRowHeight="12.75" x14ac:dyDescent="0.2"/>
  <cols>
    <col min="2" max="2" width="36.5703125" customWidth="1"/>
    <col min="3" max="5" width="11.85546875" bestFit="1" customWidth="1"/>
    <col min="6" max="6" width="11.85546875" customWidth="1"/>
    <col min="7" max="7" width="11.85546875" bestFit="1" customWidth="1"/>
    <col min="9" max="9" width="22.42578125" bestFit="1" customWidth="1"/>
  </cols>
  <sheetData>
    <row r="2" spans="2:18" ht="15.75" x14ac:dyDescent="0.25">
      <c r="B2" s="7" t="str">
        <f>+"UDDANNELSESPULJE "&amp;+RN!D18</f>
        <v>UDDANNELSESPULJE 2021</v>
      </c>
      <c r="C2" s="3"/>
      <c r="D2" s="3"/>
      <c r="E2" s="3"/>
      <c r="F2" s="3"/>
      <c r="G2" s="3"/>
    </row>
    <row r="3" spans="2:18" ht="15.75" x14ac:dyDescent="0.25">
      <c r="B3" s="7"/>
      <c r="C3" s="3"/>
      <c r="D3" s="3"/>
      <c r="E3" s="3"/>
      <c r="F3" s="3"/>
      <c r="G3" s="3"/>
    </row>
    <row r="4" spans="2:18" ht="15" x14ac:dyDescent="0.25">
      <c r="B4" s="1" t="s">
        <v>12</v>
      </c>
      <c r="C4" s="140">
        <f>+BUDGET!C4</f>
        <v>0</v>
      </c>
      <c r="D4" s="140"/>
      <c r="E4" s="140"/>
      <c r="F4" s="140"/>
      <c r="G4" s="140"/>
      <c r="I4" s="56"/>
      <c r="R4" s="55"/>
    </row>
    <row r="5" spans="2:18" ht="15" x14ac:dyDescent="0.25">
      <c r="B5" s="1" t="s">
        <v>85</v>
      </c>
      <c r="C5" s="140">
        <f>+BUDGET!C5</f>
        <v>0</v>
      </c>
      <c r="D5" s="140"/>
      <c r="E5" s="140"/>
      <c r="F5" s="140"/>
      <c r="G5" s="140"/>
    </row>
    <row r="6" spans="2:18" ht="15.75" thickBot="1" x14ac:dyDescent="0.3">
      <c r="B6" s="1"/>
      <c r="C6" s="1"/>
      <c r="D6" s="2"/>
      <c r="E6" s="2"/>
      <c r="F6" s="2"/>
      <c r="G6" s="2"/>
    </row>
    <row r="7" spans="2:18" ht="16.5" thickBot="1" x14ac:dyDescent="0.25">
      <c r="B7" s="141" t="str">
        <f>+"REGNSKABSOPLYSNINGER "&amp;+RN!D18</f>
        <v>REGNSKABSOPLYSNINGER 2021</v>
      </c>
      <c r="C7" s="142"/>
      <c r="D7" s="142"/>
      <c r="E7" s="142"/>
      <c r="F7" s="142"/>
      <c r="G7" s="143"/>
    </row>
    <row r="8" spans="2:18" ht="15.75" thickBot="1" x14ac:dyDescent="0.3">
      <c r="B8" s="76"/>
      <c r="C8" s="77"/>
      <c r="D8" s="78"/>
      <c r="E8" s="78"/>
      <c r="F8" s="78"/>
      <c r="G8" s="79"/>
    </row>
    <row r="9" spans="2:18" s="6" customFormat="1" ht="25.5" customHeight="1" x14ac:dyDescent="0.2">
      <c r="B9" s="134" t="s">
        <v>46</v>
      </c>
      <c r="C9" s="135"/>
      <c r="D9" s="135"/>
      <c r="E9" s="135"/>
      <c r="F9" s="135"/>
      <c r="G9" s="136"/>
      <c r="J9" s="8"/>
    </row>
    <row r="10" spans="2:18" s="6" customFormat="1" ht="30.75" customHeight="1" x14ac:dyDescent="0.2">
      <c r="B10" s="137" t="s">
        <v>47</v>
      </c>
      <c r="C10" s="138"/>
      <c r="D10" s="138"/>
      <c r="E10" s="138"/>
      <c r="F10" s="138"/>
      <c r="G10" s="139"/>
    </row>
    <row r="11" spans="2:18" x14ac:dyDescent="0.2">
      <c r="B11" s="30" t="s">
        <v>42</v>
      </c>
      <c r="C11" s="4" t="str">
        <f>+RN!D18&amp;+" (kr.)"</f>
        <v>2021 (kr.)</v>
      </c>
      <c r="D11" s="4" t="str">
        <f>+RN!E18&amp;+" (kr.)"</f>
        <v>2022 (kr.)</v>
      </c>
      <c r="E11" s="4" t="str">
        <f>+RN!F18&amp;+" (kr.)"</f>
        <v>2023 (kr.)</v>
      </c>
      <c r="F11" s="4" t="str">
        <f>+RN!G18&amp;+" (kr.)"</f>
        <v>2024 (kr.)</v>
      </c>
      <c r="G11" s="27" t="s">
        <v>2</v>
      </c>
    </row>
    <row r="12" spans="2:18" s="6" customFormat="1" ht="33.75" customHeight="1" x14ac:dyDescent="0.2">
      <c r="B12" s="31" t="s">
        <v>25</v>
      </c>
      <c r="C12" s="12">
        <v>0</v>
      </c>
      <c r="D12" s="15">
        <v>0</v>
      </c>
      <c r="E12" s="15">
        <v>0</v>
      </c>
      <c r="F12" s="15">
        <v>0</v>
      </c>
      <c r="G12" s="38">
        <f t="shared" ref="G12:G19" si="0">SUM(C12:F12)</f>
        <v>0</v>
      </c>
      <c r="J12" s="8"/>
    </row>
    <row r="13" spans="2:18" s="6" customFormat="1" ht="33.75" customHeight="1" x14ac:dyDescent="0.2">
      <c r="B13" s="31" t="s">
        <v>26</v>
      </c>
      <c r="C13" s="12">
        <v>0</v>
      </c>
      <c r="D13" s="15">
        <v>0</v>
      </c>
      <c r="E13" s="15">
        <v>0</v>
      </c>
      <c r="F13" s="15">
        <v>0</v>
      </c>
      <c r="G13" s="38">
        <f t="shared" si="0"/>
        <v>0</v>
      </c>
    </row>
    <row r="14" spans="2:18" s="6" customFormat="1" ht="33" customHeight="1" x14ac:dyDescent="0.2">
      <c r="B14" s="31" t="s">
        <v>27</v>
      </c>
      <c r="C14" s="12">
        <v>0</v>
      </c>
      <c r="D14" s="15">
        <v>0</v>
      </c>
      <c r="E14" s="15">
        <v>0</v>
      </c>
      <c r="F14" s="15">
        <v>0</v>
      </c>
      <c r="G14" s="38">
        <f t="shared" si="0"/>
        <v>0</v>
      </c>
    </row>
    <row r="15" spans="2:18" s="6" customFormat="1" ht="33.75" customHeight="1" x14ac:dyDescent="0.2">
      <c r="B15" s="31" t="s">
        <v>13</v>
      </c>
      <c r="C15" s="12">
        <v>0</v>
      </c>
      <c r="D15" s="15">
        <v>0</v>
      </c>
      <c r="E15" s="15">
        <v>0</v>
      </c>
      <c r="F15" s="15">
        <v>0</v>
      </c>
      <c r="G15" s="38">
        <f t="shared" si="0"/>
        <v>0</v>
      </c>
    </row>
    <row r="16" spans="2:18" s="6" customFormat="1" ht="33.75" customHeight="1" x14ac:dyDescent="0.2">
      <c r="B16" s="31" t="s">
        <v>3</v>
      </c>
      <c r="C16" s="12">
        <v>0</v>
      </c>
      <c r="D16" s="15">
        <v>0</v>
      </c>
      <c r="E16" s="15">
        <v>0</v>
      </c>
      <c r="F16" s="15">
        <v>0</v>
      </c>
      <c r="G16" s="38">
        <f t="shared" si="0"/>
        <v>0</v>
      </c>
    </row>
    <row r="17" spans="2:7" s="6" customFormat="1" ht="33.75" customHeight="1" x14ac:dyDescent="0.2">
      <c r="B17" s="31" t="s">
        <v>4</v>
      </c>
      <c r="C17" s="12">
        <v>0</v>
      </c>
      <c r="D17" s="15">
        <v>0</v>
      </c>
      <c r="E17" s="15">
        <v>0</v>
      </c>
      <c r="F17" s="15">
        <v>0</v>
      </c>
      <c r="G17" s="38">
        <f t="shared" si="0"/>
        <v>0</v>
      </c>
    </row>
    <row r="18" spans="2:7" s="6" customFormat="1" ht="33.75" customHeight="1" x14ac:dyDescent="0.2">
      <c r="B18" s="31" t="s">
        <v>5</v>
      </c>
      <c r="C18" s="12">
        <v>0</v>
      </c>
      <c r="D18" s="15">
        <v>0</v>
      </c>
      <c r="E18" s="15">
        <v>0</v>
      </c>
      <c r="F18" s="15">
        <v>0</v>
      </c>
      <c r="G18" s="38">
        <f t="shared" si="0"/>
        <v>0</v>
      </c>
    </row>
    <row r="19" spans="2:7" s="6" customFormat="1" ht="33.75" customHeight="1" x14ac:dyDescent="0.2">
      <c r="B19" s="41" t="s">
        <v>16</v>
      </c>
      <c r="C19" s="15">
        <f>+C29</f>
        <v>0</v>
      </c>
      <c r="D19" s="15">
        <f>+D29</f>
        <v>0</v>
      </c>
      <c r="E19" s="15">
        <f>+E29</f>
        <v>0</v>
      </c>
      <c r="F19" s="15">
        <f>+F29</f>
        <v>0</v>
      </c>
      <c r="G19" s="38">
        <f t="shared" si="0"/>
        <v>0</v>
      </c>
    </row>
    <row r="20" spans="2:7" s="6" customFormat="1" ht="22.5" customHeight="1" thickBot="1" x14ac:dyDescent="0.25">
      <c r="B20" s="74" t="s">
        <v>6</v>
      </c>
      <c r="C20" s="14">
        <f>SUM(C12:C19)</f>
        <v>0</v>
      </c>
      <c r="D20" s="14">
        <f>SUM(D12:D19)</f>
        <v>0</v>
      </c>
      <c r="E20" s="14">
        <f>SUM(E12:E19)</f>
        <v>0</v>
      </c>
      <c r="F20" s="14">
        <f>SUM(F12:F19)</f>
        <v>0</v>
      </c>
      <c r="G20" s="34">
        <f>SUM(G12:G19)</f>
        <v>0</v>
      </c>
    </row>
    <row r="21" spans="2:7" ht="15.75" thickBot="1" x14ac:dyDescent="0.3">
      <c r="B21" s="76"/>
      <c r="C21" s="77"/>
      <c r="D21" s="78"/>
      <c r="E21" s="78"/>
      <c r="F21" s="78"/>
      <c r="G21" s="79"/>
    </row>
    <row r="22" spans="2:7" s="6" customFormat="1" ht="15.75" x14ac:dyDescent="0.2">
      <c r="B22" s="134" t="s">
        <v>44</v>
      </c>
      <c r="C22" s="135"/>
      <c r="D22" s="135"/>
      <c r="E22" s="135"/>
      <c r="F22" s="135"/>
      <c r="G22" s="136"/>
    </row>
    <row r="23" spans="2:7" s="6" customFormat="1" x14ac:dyDescent="0.2">
      <c r="B23" s="137" t="s">
        <v>43</v>
      </c>
      <c r="C23" s="147"/>
      <c r="D23" s="147"/>
      <c r="E23" s="147"/>
      <c r="F23" s="147"/>
      <c r="G23" s="148"/>
    </row>
    <row r="24" spans="2:7" s="6" customFormat="1" x14ac:dyDescent="0.2">
      <c r="B24" s="46"/>
      <c r="C24" s="4" t="str">
        <f>+C11</f>
        <v>2021 (kr.)</v>
      </c>
      <c r="D24" s="4" t="str">
        <f>+D11</f>
        <v>2022 (kr.)</v>
      </c>
      <c r="E24" s="4" t="str">
        <f>+E11</f>
        <v>2023 (kr.)</v>
      </c>
      <c r="F24" s="4" t="str">
        <f>+F11</f>
        <v>2024 (kr.)</v>
      </c>
      <c r="G24" s="47" t="str">
        <f>+G11</f>
        <v>I ALT (kr.)</v>
      </c>
    </row>
    <row r="25" spans="2:7" s="6" customFormat="1" ht="23.25" customHeight="1" x14ac:dyDescent="0.2">
      <c r="B25" s="52" t="s">
        <v>19</v>
      </c>
      <c r="C25" s="12">
        <v>0</v>
      </c>
      <c r="D25" s="15">
        <v>0</v>
      </c>
      <c r="E25" s="15">
        <v>0</v>
      </c>
      <c r="F25" s="15">
        <v>0</v>
      </c>
      <c r="G25" s="38">
        <f>SUM(C25:F25)</f>
        <v>0</v>
      </c>
    </row>
    <row r="26" spans="2:7" s="6" customFormat="1" ht="23.25" customHeight="1" x14ac:dyDescent="0.2">
      <c r="B26" s="52" t="s">
        <v>20</v>
      </c>
      <c r="C26" s="12">
        <v>0</v>
      </c>
      <c r="D26" s="15">
        <v>0</v>
      </c>
      <c r="E26" s="15">
        <v>0</v>
      </c>
      <c r="F26" s="15">
        <v>0</v>
      </c>
      <c r="G26" s="38">
        <f>SUM(C26:F26)</f>
        <v>0</v>
      </c>
    </row>
    <row r="27" spans="2:7" s="6" customFormat="1" ht="23.25" customHeight="1" x14ac:dyDescent="0.2">
      <c r="B27" s="52" t="s">
        <v>21</v>
      </c>
      <c r="C27" s="12">
        <v>0</v>
      </c>
      <c r="D27" s="15">
        <v>0</v>
      </c>
      <c r="E27" s="15">
        <v>0</v>
      </c>
      <c r="F27" s="15">
        <v>0</v>
      </c>
      <c r="G27" s="38">
        <f>SUM(C27:F27)</f>
        <v>0</v>
      </c>
    </row>
    <row r="28" spans="2:7" s="6" customFormat="1" ht="23.25" customHeight="1" x14ac:dyDescent="0.2">
      <c r="B28" s="52" t="s">
        <v>22</v>
      </c>
      <c r="C28" s="12">
        <v>0</v>
      </c>
      <c r="D28" s="15">
        <v>0</v>
      </c>
      <c r="E28" s="15">
        <v>0</v>
      </c>
      <c r="F28" s="15">
        <v>0</v>
      </c>
      <c r="G28" s="38">
        <f>SUM(C28:F28)</f>
        <v>0</v>
      </c>
    </row>
    <row r="29" spans="2:7" s="6" customFormat="1" ht="22.5" customHeight="1" thickBot="1" x14ac:dyDescent="0.25">
      <c r="B29" s="74" t="s">
        <v>6</v>
      </c>
      <c r="C29" s="14">
        <f>SUM(C25:C28)</f>
        <v>0</v>
      </c>
      <c r="D29" s="14">
        <f>SUM(D25:D28)</f>
        <v>0</v>
      </c>
      <c r="E29" s="14">
        <f>SUM(E25:E28)</f>
        <v>0</v>
      </c>
      <c r="F29" s="14">
        <f>SUM(F25:F28)</f>
        <v>0</v>
      </c>
      <c r="G29" s="75">
        <f>SUM(G25:G28)</f>
        <v>0</v>
      </c>
    </row>
    <row r="30" spans="2:7" ht="15.75" thickBot="1" x14ac:dyDescent="0.3">
      <c r="B30" s="76"/>
      <c r="C30" s="77"/>
      <c r="D30" s="78"/>
      <c r="E30" s="78"/>
      <c r="F30" s="78"/>
      <c r="G30" s="79"/>
    </row>
    <row r="31" spans="2:7" s="6" customFormat="1" ht="15.75" x14ac:dyDescent="0.2">
      <c r="B31" s="134" t="s">
        <v>45</v>
      </c>
      <c r="C31" s="135"/>
      <c r="D31" s="135"/>
      <c r="E31" s="135"/>
      <c r="F31" s="135"/>
      <c r="G31" s="136"/>
    </row>
    <row r="32" spans="2:7" s="6" customFormat="1" x14ac:dyDescent="0.2">
      <c r="B32" s="30"/>
      <c r="C32" s="20" t="str">
        <f>+RN!D18&amp;+" (timer)"</f>
        <v>2021 (timer)</v>
      </c>
      <c r="D32" s="20" t="str">
        <f>+RN!E18&amp;+" (timer)"</f>
        <v>2022 (timer)</v>
      </c>
      <c r="E32" s="20" t="str">
        <f>+RN!F18&amp;+" (timer)"</f>
        <v>2023 (timer)</v>
      </c>
      <c r="F32" s="20" t="str">
        <f>+RN!G18&amp;+" (timer)"</f>
        <v>2024 (timer)</v>
      </c>
      <c r="G32" s="49" t="s">
        <v>24</v>
      </c>
    </row>
    <row r="33" spans="2:15" s="6" customFormat="1" ht="23.25" customHeight="1" x14ac:dyDescent="0.2">
      <c r="B33" s="41" t="s">
        <v>28</v>
      </c>
      <c r="C33" s="53">
        <v>0</v>
      </c>
      <c r="D33" s="15">
        <v>0</v>
      </c>
      <c r="E33" s="15">
        <v>0</v>
      </c>
      <c r="F33" s="15">
        <v>0</v>
      </c>
      <c r="G33" s="38">
        <f>SUM(C33:F33)</f>
        <v>0</v>
      </c>
    </row>
    <row r="34" spans="2:15" s="6" customFormat="1" ht="23.25" customHeight="1" x14ac:dyDescent="0.2">
      <c r="B34" s="41" t="s">
        <v>29</v>
      </c>
      <c r="C34" s="53">
        <v>0</v>
      </c>
      <c r="D34" s="15">
        <v>0</v>
      </c>
      <c r="E34" s="15">
        <v>0</v>
      </c>
      <c r="F34" s="15">
        <v>0</v>
      </c>
      <c r="G34" s="38">
        <f>SUM(C34:F34)</f>
        <v>0</v>
      </c>
    </row>
    <row r="35" spans="2:15" s="6" customFormat="1" ht="23.25" customHeight="1" thickBot="1" x14ac:dyDescent="0.25">
      <c r="B35" s="74" t="s">
        <v>30</v>
      </c>
      <c r="C35" s="14">
        <f>+C33+C34</f>
        <v>0</v>
      </c>
      <c r="D35" s="14">
        <f>+D33+D34</f>
        <v>0</v>
      </c>
      <c r="E35" s="14">
        <f>+E33+E34</f>
        <v>0</v>
      </c>
      <c r="F35" s="14">
        <f>+F33+F34</f>
        <v>0</v>
      </c>
      <c r="G35" s="75">
        <f>+G33+G34</f>
        <v>0</v>
      </c>
    </row>
    <row r="36" spans="2:15" ht="15.75" thickBot="1" x14ac:dyDescent="0.3">
      <c r="B36" s="76"/>
      <c r="C36" s="77"/>
      <c r="D36" s="78"/>
      <c r="E36" s="78"/>
      <c r="F36" s="78"/>
      <c r="G36" s="79"/>
    </row>
    <row r="37" spans="2:15" s="6" customFormat="1" ht="15.75" x14ac:dyDescent="0.2">
      <c r="B37" s="134" t="s">
        <v>62</v>
      </c>
      <c r="C37" s="135"/>
      <c r="D37" s="135"/>
      <c r="E37" s="135"/>
      <c r="F37" s="135"/>
      <c r="G37" s="136"/>
    </row>
    <row r="38" spans="2:15" s="6" customFormat="1" x14ac:dyDescent="0.2">
      <c r="B38" s="30"/>
      <c r="C38" s="20">
        <f>+RN!D18</f>
        <v>2021</v>
      </c>
      <c r="D38" s="20">
        <f>+RN!E18</f>
        <v>2022</v>
      </c>
      <c r="E38" s="20">
        <f>+RN!F18</f>
        <v>2023</v>
      </c>
      <c r="F38" s="20">
        <f>+RN!G18</f>
        <v>2024</v>
      </c>
      <c r="G38" s="49" t="s">
        <v>6</v>
      </c>
    </row>
    <row r="39" spans="2:15" s="6" customFormat="1" ht="23.25" customHeight="1" x14ac:dyDescent="0.2">
      <c r="B39" s="41" t="s">
        <v>39</v>
      </c>
      <c r="C39" s="15">
        <f t="shared" ref="C39:F40" si="1">IF(C12&lt;&gt;0,+C12/C33,0)</f>
        <v>0</v>
      </c>
      <c r="D39" s="15">
        <f t="shared" si="1"/>
        <v>0</v>
      </c>
      <c r="E39" s="15">
        <f t="shared" si="1"/>
        <v>0</v>
      </c>
      <c r="F39" s="15">
        <f t="shared" si="1"/>
        <v>0</v>
      </c>
      <c r="G39" s="32">
        <f t="shared" ref="G39:G40" si="2">IF(G12&lt;&gt;0,+G12/G33,0)</f>
        <v>0</v>
      </c>
    </row>
    <row r="40" spans="2:15" s="6" customFormat="1" ht="23.25" customHeight="1" thickBot="1" x14ac:dyDescent="0.25">
      <c r="B40" s="57" t="s">
        <v>40</v>
      </c>
      <c r="C40" s="58">
        <f t="shared" si="1"/>
        <v>0</v>
      </c>
      <c r="D40" s="58">
        <f t="shared" si="1"/>
        <v>0</v>
      </c>
      <c r="E40" s="58">
        <f t="shared" si="1"/>
        <v>0</v>
      </c>
      <c r="F40" s="58">
        <f t="shared" si="1"/>
        <v>0</v>
      </c>
      <c r="G40" s="59">
        <f t="shared" si="2"/>
        <v>0</v>
      </c>
    </row>
    <row r="41" spans="2:15" ht="15" x14ac:dyDescent="0.25">
      <c r="B41" s="1"/>
      <c r="C41" s="1"/>
      <c r="D41" s="2"/>
      <c r="E41" s="2"/>
      <c r="F41" s="2"/>
      <c r="G41" s="2"/>
    </row>
    <row r="42" spans="2:15" ht="15.75" thickBot="1" x14ac:dyDescent="0.3">
      <c r="B42" s="1"/>
      <c r="C42" s="1"/>
      <c r="D42" s="2"/>
      <c r="E42" s="2"/>
      <c r="F42" s="2"/>
      <c r="G42" s="2"/>
    </row>
    <row r="43" spans="2:15" ht="16.5" thickBot="1" x14ac:dyDescent="0.25">
      <c r="B43" s="141" t="str">
        <f>+"KORRIGERET BUDGET "&amp;+RN!D18&amp;+" - "&amp;+RN!G18</f>
        <v>KORRIGERET BUDGET 2021 - 2024</v>
      </c>
      <c r="C43" s="142"/>
      <c r="D43" s="142"/>
      <c r="E43" s="142"/>
      <c r="F43" s="142"/>
      <c r="G43" s="143"/>
    </row>
    <row r="44" spans="2:15" ht="15.75" thickBot="1" x14ac:dyDescent="0.3">
      <c r="B44" s="76"/>
      <c r="C44" s="77"/>
      <c r="D44" s="78"/>
      <c r="E44" s="78"/>
      <c r="F44" s="78"/>
      <c r="G44" s="79"/>
    </row>
    <row r="45" spans="2:15" s="6" customFormat="1" ht="25.5" customHeight="1" thickBot="1" x14ac:dyDescent="0.25">
      <c r="B45" s="134" t="s">
        <v>84</v>
      </c>
      <c r="C45" s="135"/>
      <c r="D45" s="135"/>
      <c r="E45" s="135"/>
      <c r="F45" s="135"/>
      <c r="G45" s="136"/>
      <c r="M45" s="19"/>
      <c r="N45" s="19"/>
      <c r="O45" s="19"/>
    </row>
    <row r="46" spans="2:15" s="6" customFormat="1" ht="30.75" customHeight="1" thickBot="1" x14ac:dyDescent="0.25">
      <c r="B46" s="137" t="str">
        <f>+BUDGET!B8</f>
        <v>(Herunder angives projektets samlede budget opgjort på kalenderår. Her skal alt medregnes både egenfinansiering (min. 30%) samt støttekroner fra Region Nordjylland)</v>
      </c>
      <c r="C46" s="138"/>
      <c r="D46" s="138"/>
      <c r="E46" s="138"/>
      <c r="F46" s="138"/>
      <c r="G46" s="139"/>
      <c r="I46" s="95" t="s">
        <v>64</v>
      </c>
      <c r="J46" s="96"/>
      <c r="K46" s="96"/>
      <c r="L46" s="96"/>
      <c r="M46" s="96"/>
      <c r="N46" s="96"/>
      <c r="O46" s="19"/>
    </row>
    <row r="47" spans="2:15" s="6" customFormat="1" ht="13.5" thickBot="1" x14ac:dyDescent="0.25">
      <c r="B47" s="30" t="s">
        <v>65</v>
      </c>
      <c r="C47" s="4" t="str">
        <f>+C11</f>
        <v>2021 (kr.)</v>
      </c>
      <c r="D47" s="4" t="str">
        <f>+D11</f>
        <v>2022 (kr.)</v>
      </c>
      <c r="E47" s="4" t="str">
        <f>+E11</f>
        <v>2023 (kr.)</v>
      </c>
      <c r="F47" s="4" t="str">
        <f>+F11</f>
        <v>2024 (kr.)</v>
      </c>
      <c r="G47" s="27" t="s">
        <v>2</v>
      </c>
      <c r="M47" s="19"/>
      <c r="N47" s="19"/>
      <c r="O47" s="19"/>
    </row>
    <row r="48" spans="2:15" s="6" customFormat="1" ht="33.75" customHeight="1" x14ac:dyDescent="0.2">
      <c r="B48" s="31" t="s">
        <v>25</v>
      </c>
      <c r="C48" s="15">
        <f t="shared" ref="C48:C54" si="3">+C12</f>
        <v>0</v>
      </c>
      <c r="D48" s="91">
        <v>0</v>
      </c>
      <c r="E48" s="91">
        <v>0</v>
      </c>
      <c r="F48" s="91">
        <v>0</v>
      </c>
      <c r="G48" s="38">
        <f t="shared" ref="G48:G55" si="4">SUM(C48:F48)</f>
        <v>0</v>
      </c>
      <c r="I48" s="92">
        <f>+BUDGET!G10</f>
        <v>0</v>
      </c>
      <c r="J48" s="8"/>
      <c r="M48" s="19"/>
      <c r="N48" s="19"/>
      <c r="O48" s="19"/>
    </row>
    <row r="49" spans="2:15" s="6" customFormat="1" ht="33.75" customHeight="1" x14ac:dyDescent="0.2">
      <c r="B49" s="31" t="s">
        <v>26</v>
      </c>
      <c r="C49" s="15">
        <f t="shared" si="3"/>
        <v>0</v>
      </c>
      <c r="D49" s="91">
        <v>0</v>
      </c>
      <c r="E49" s="91">
        <v>0</v>
      </c>
      <c r="F49" s="91">
        <v>0</v>
      </c>
      <c r="G49" s="38">
        <f t="shared" si="4"/>
        <v>0</v>
      </c>
      <c r="I49" s="93">
        <f>+BUDGET!G11</f>
        <v>0</v>
      </c>
      <c r="M49" s="19"/>
      <c r="N49" s="19"/>
      <c r="O49" s="19"/>
    </row>
    <row r="50" spans="2:15" s="6" customFormat="1" ht="33" customHeight="1" x14ac:dyDescent="0.2">
      <c r="B50" s="31" t="s">
        <v>27</v>
      </c>
      <c r="C50" s="15">
        <f t="shared" si="3"/>
        <v>0</v>
      </c>
      <c r="D50" s="91">
        <v>0</v>
      </c>
      <c r="E50" s="91">
        <v>0</v>
      </c>
      <c r="F50" s="91">
        <v>0</v>
      </c>
      <c r="G50" s="38">
        <f t="shared" si="4"/>
        <v>0</v>
      </c>
      <c r="I50" s="93">
        <f>+BUDGET!G12</f>
        <v>0</v>
      </c>
    </row>
    <row r="51" spans="2:15" s="6" customFormat="1" ht="33.75" customHeight="1" x14ac:dyDescent="0.2">
      <c r="B51" s="31" t="s">
        <v>13</v>
      </c>
      <c r="C51" s="15">
        <f t="shared" si="3"/>
        <v>0</v>
      </c>
      <c r="D51" s="91">
        <v>0</v>
      </c>
      <c r="E51" s="91">
        <v>0</v>
      </c>
      <c r="F51" s="91">
        <v>0</v>
      </c>
      <c r="G51" s="38">
        <f t="shared" si="4"/>
        <v>0</v>
      </c>
      <c r="I51" s="93">
        <f>+BUDGET!G13</f>
        <v>0</v>
      </c>
    </row>
    <row r="52" spans="2:15" s="6" customFormat="1" ht="33.75" customHeight="1" x14ac:dyDescent="0.2">
      <c r="B52" s="31" t="s">
        <v>3</v>
      </c>
      <c r="C52" s="15">
        <f t="shared" si="3"/>
        <v>0</v>
      </c>
      <c r="D52" s="91">
        <v>0</v>
      </c>
      <c r="E52" s="91">
        <v>0</v>
      </c>
      <c r="F52" s="91">
        <v>0</v>
      </c>
      <c r="G52" s="38">
        <f t="shared" si="4"/>
        <v>0</v>
      </c>
      <c r="I52" s="93">
        <f>+BUDGET!G14</f>
        <v>0</v>
      </c>
    </row>
    <row r="53" spans="2:15" s="6" customFormat="1" ht="33.75" customHeight="1" x14ac:dyDescent="0.2">
      <c r="B53" s="31" t="s">
        <v>4</v>
      </c>
      <c r="C53" s="15">
        <f t="shared" si="3"/>
        <v>0</v>
      </c>
      <c r="D53" s="91">
        <v>0</v>
      </c>
      <c r="E53" s="91">
        <v>0</v>
      </c>
      <c r="F53" s="91">
        <v>0</v>
      </c>
      <c r="G53" s="38">
        <f t="shared" si="4"/>
        <v>0</v>
      </c>
      <c r="I53" s="93">
        <f>+BUDGET!G15</f>
        <v>0</v>
      </c>
    </row>
    <row r="54" spans="2:15" s="6" customFormat="1" ht="33.75" customHeight="1" x14ac:dyDescent="0.2">
      <c r="B54" s="31" t="s">
        <v>5</v>
      </c>
      <c r="C54" s="15">
        <f t="shared" si="3"/>
        <v>0</v>
      </c>
      <c r="D54" s="91">
        <v>0</v>
      </c>
      <c r="E54" s="91">
        <v>0</v>
      </c>
      <c r="F54" s="91">
        <v>0</v>
      </c>
      <c r="G54" s="38">
        <f t="shared" si="4"/>
        <v>0</v>
      </c>
      <c r="I54" s="93">
        <f>+BUDGET!G16</f>
        <v>0</v>
      </c>
    </row>
    <row r="55" spans="2:15" s="6" customFormat="1" ht="33.75" customHeight="1" x14ac:dyDescent="0.2">
      <c r="B55" s="41" t="s">
        <v>16</v>
      </c>
      <c r="C55" s="15">
        <f>+C65</f>
        <v>0</v>
      </c>
      <c r="D55" s="15">
        <f>+D65</f>
        <v>0</v>
      </c>
      <c r="E55" s="15">
        <f>+E65</f>
        <v>0</v>
      </c>
      <c r="F55" s="15">
        <f>+F65</f>
        <v>0</v>
      </c>
      <c r="G55" s="38">
        <f t="shared" si="4"/>
        <v>0</v>
      </c>
      <c r="I55" s="93">
        <f>+BUDGET!G17</f>
        <v>0</v>
      </c>
    </row>
    <row r="56" spans="2:15" s="6" customFormat="1" ht="22.5" customHeight="1" thickBot="1" x14ac:dyDescent="0.25">
      <c r="B56" s="74" t="s">
        <v>6</v>
      </c>
      <c r="C56" s="14">
        <f>SUM(C48:C55)</f>
        <v>0</v>
      </c>
      <c r="D56" s="14">
        <f>SUM(D48:D55)</f>
        <v>0</v>
      </c>
      <c r="E56" s="14">
        <f>SUM(E48:E55)</f>
        <v>0</v>
      </c>
      <c r="F56" s="14">
        <f>SUM(F48:F55)</f>
        <v>0</v>
      </c>
      <c r="G56" s="34">
        <f>SUM(G48:G55)</f>
        <v>0</v>
      </c>
      <c r="I56" s="94">
        <f>+BUDGET!G18</f>
        <v>0</v>
      </c>
    </row>
    <row r="57" spans="2:15" s="6" customFormat="1" ht="13.5" thickBot="1" x14ac:dyDescent="0.25">
      <c r="B57" s="44"/>
      <c r="C57" s="19"/>
      <c r="D57" s="19"/>
      <c r="E57" s="19"/>
      <c r="F57" s="19"/>
      <c r="G57" s="45"/>
    </row>
    <row r="58" spans="2:15" s="6" customFormat="1" ht="15.75" x14ac:dyDescent="0.2">
      <c r="B58" s="134" t="s">
        <v>41</v>
      </c>
      <c r="C58" s="135"/>
      <c r="D58" s="135"/>
      <c r="E58" s="135"/>
      <c r="F58" s="135"/>
      <c r="G58" s="136"/>
    </row>
    <row r="59" spans="2:15" s="6" customFormat="1" x14ac:dyDescent="0.2">
      <c r="B59" s="137" t="s">
        <v>18</v>
      </c>
      <c r="C59" s="147"/>
      <c r="D59" s="147"/>
      <c r="E59" s="147"/>
      <c r="F59" s="147"/>
      <c r="G59" s="148"/>
    </row>
    <row r="60" spans="2:15" s="6" customFormat="1" ht="13.5" thickBot="1" x14ac:dyDescent="0.25">
      <c r="B60" s="46"/>
      <c r="C60" s="4" t="str">
        <f>+C24</f>
        <v>2021 (kr.)</v>
      </c>
      <c r="D60" s="4" t="str">
        <f>+D24</f>
        <v>2022 (kr.)</v>
      </c>
      <c r="E60" s="4" t="str">
        <f>+E24</f>
        <v>2023 (kr.)</v>
      </c>
      <c r="F60" s="4" t="str">
        <f>+F24</f>
        <v>2024 (kr.)</v>
      </c>
      <c r="G60" s="47" t="str">
        <f>+G47</f>
        <v>I ALT (kr.)</v>
      </c>
    </row>
    <row r="61" spans="2:15" s="6" customFormat="1" ht="23.25" customHeight="1" x14ac:dyDescent="0.2">
      <c r="B61" s="81" t="s">
        <v>19</v>
      </c>
      <c r="C61" s="15">
        <f>+C25</f>
        <v>0</v>
      </c>
      <c r="D61" s="91">
        <v>0</v>
      </c>
      <c r="E61" s="91">
        <v>0</v>
      </c>
      <c r="F61" s="91">
        <v>0</v>
      </c>
      <c r="G61" s="38">
        <f>SUM(C61:F61)</f>
        <v>0</v>
      </c>
      <c r="I61" s="92">
        <f>+BUDGET!G23</f>
        <v>0</v>
      </c>
    </row>
    <row r="62" spans="2:15" s="6" customFormat="1" ht="23.25" customHeight="1" x14ac:dyDescent="0.2">
      <c r="B62" s="81" t="s">
        <v>20</v>
      </c>
      <c r="C62" s="15">
        <f>+C26</f>
        <v>0</v>
      </c>
      <c r="D62" s="91">
        <v>0</v>
      </c>
      <c r="E62" s="91">
        <v>0</v>
      </c>
      <c r="F62" s="91">
        <v>0</v>
      </c>
      <c r="G62" s="38">
        <f>SUM(C62:F62)</f>
        <v>0</v>
      </c>
      <c r="I62" s="93">
        <f>+BUDGET!G24</f>
        <v>0</v>
      </c>
    </row>
    <row r="63" spans="2:15" s="6" customFormat="1" ht="23.25" customHeight="1" x14ac:dyDescent="0.2">
      <c r="B63" s="81" t="s">
        <v>21</v>
      </c>
      <c r="C63" s="15">
        <f>+C27</f>
        <v>0</v>
      </c>
      <c r="D63" s="91">
        <v>0</v>
      </c>
      <c r="E63" s="91">
        <v>0</v>
      </c>
      <c r="F63" s="91">
        <v>0</v>
      </c>
      <c r="G63" s="38">
        <f>SUM(C63:F63)</f>
        <v>0</v>
      </c>
      <c r="I63" s="93">
        <f>+BUDGET!G25</f>
        <v>0</v>
      </c>
    </row>
    <row r="64" spans="2:15" s="6" customFormat="1" ht="23.25" customHeight="1" x14ac:dyDescent="0.2">
      <c r="B64" s="81" t="s">
        <v>22</v>
      </c>
      <c r="C64" s="15">
        <f>+C28</f>
        <v>0</v>
      </c>
      <c r="D64" s="91">
        <v>0</v>
      </c>
      <c r="E64" s="91">
        <v>0</v>
      </c>
      <c r="F64" s="91">
        <v>0</v>
      </c>
      <c r="G64" s="38">
        <f>SUM(C64:F64)</f>
        <v>0</v>
      </c>
      <c r="I64" s="93">
        <f>+BUDGET!G26</f>
        <v>0</v>
      </c>
    </row>
    <row r="65" spans="1:9" s="6" customFormat="1" ht="22.5" customHeight="1" thickBot="1" x14ac:dyDescent="0.25">
      <c r="B65" s="74" t="s">
        <v>6</v>
      </c>
      <c r="C65" s="14">
        <f>SUM(C61:C64)</f>
        <v>0</v>
      </c>
      <c r="D65" s="14">
        <f>SUM(D61:D64)</f>
        <v>0</v>
      </c>
      <c r="E65" s="14">
        <f>SUM(E61:E64)</f>
        <v>0</v>
      </c>
      <c r="F65" s="14">
        <f>SUM(F61:F64)</f>
        <v>0</v>
      </c>
      <c r="G65" s="75">
        <f>SUM(G61:G64)</f>
        <v>0</v>
      </c>
      <c r="I65" s="94">
        <f>+BUDGET!G27</f>
        <v>0</v>
      </c>
    </row>
    <row r="66" spans="1:9" s="6" customFormat="1" ht="13.5" thickBot="1" x14ac:dyDescent="0.25">
      <c r="B66" s="24"/>
      <c r="C66" s="9"/>
      <c r="D66" s="9"/>
      <c r="E66" s="9"/>
      <c r="F66" s="9"/>
      <c r="G66" s="25"/>
      <c r="H66" s="19"/>
    </row>
    <row r="67" spans="1:9" s="6" customFormat="1" ht="15.75" x14ac:dyDescent="0.2">
      <c r="B67" s="134" t="s">
        <v>23</v>
      </c>
      <c r="C67" s="135"/>
      <c r="D67" s="135"/>
      <c r="E67" s="135"/>
      <c r="F67" s="135"/>
      <c r="G67" s="136"/>
    </row>
    <row r="68" spans="1:9" s="6" customFormat="1" x14ac:dyDescent="0.2">
      <c r="B68" s="30"/>
      <c r="C68" s="20" t="str">
        <f>+C32</f>
        <v>2021 (timer)</v>
      </c>
      <c r="D68" s="20" t="str">
        <f>+D32</f>
        <v>2022 (timer)</v>
      </c>
      <c r="E68" s="20" t="str">
        <f>+E32</f>
        <v>2023 (timer)</v>
      </c>
      <c r="F68" s="20" t="str">
        <f>+F32</f>
        <v>2024 (timer)</v>
      </c>
      <c r="G68" s="49" t="s">
        <v>24</v>
      </c>
    </row>
    <row r="69" spans="1:9" s="6" customFormat="1" ht="23.25" customHeight="1" x14ac:dyDescent="0.2">
      <c r="B69" s="41" t="s">
        <v>28</v>
      </c>
      <c r="C69" s="15">
        <f>+C33</f>
        <v>0</v>
      </c>
      <c r="D69" s="72">
        <v>0</v>
      </c>
      <c r="E69" s="72">
        <v>0</v>
      </c>
      <c r="F69" s="72">
        <v>0</v>
      </c>
      <c r="G69" s="38">
        <f>SUM(C69:F69)</f>
        <v>0</v>
      </c>
    </row>
    <row r="70" spans="1:9" s="6" customFormat="1" ht="23.25" customHeight="1" x14ac:dyDescent="0.2">
      <c r="B70" s="41" t="s">
        <v>29</v>
      </c>
      <c r="C70" s="15">
        <f>+C34</f>
        <v>0</v>
      </c>
      <c r="D70" s="72">
        <v>0</v>
      </c>
      <c r="E70" s="72">
        <v>0</v>
      </c>
      <c r="F70" s="72">
        <v>0</v>
      </c>
      <c r="G70" s="38">
        <f>SUM(C70:F70)</f>
        <v>0</v>
      </c>
    </row>
    <row r="71" spans="1:9" s="6" customFormat="1" ht="23.25" customHeight="1" thickBot="1" x14ac:dyDescent="0.25">
      <c r="B71" s="74" t="s">
        <v>30</v>
      </c>
      <c r="C71" s="14">
        <f>+C69+C70</f>
        <v>0</v>
      </c>
      <c r="D71" s="14">
        <f>+D69+D70</f>
        <v>0</v>
      </c>
      <c r="E71" s="14">
        <f>+E69+E70</f>
        <v>0</v>
      </c>
      <c r="F71" s="14">
        <f>+F69+F70</f>
        <v>0</v>
      </c>
      <c r="G71" s="75">
        <f>+G69+G70</f>
        <v>0</v>
      </c>
    </row>
    <row r="72" spans="1:9" s="6" customFormat="1" ht="13.5" thickBot="1" x14ac:dyDescent="0.25">
      <c r="A72" s="19"/>
      <c r="B72" s="24"/>
      <c r="C72" s="9"/>
      <c r="D72" s="9"/>
      <c r="E72" s="9"/>
      <c r="F72" s="9"/>
      <c r="G72" s="25"/>
      <c r="H72" s="19"/>
    </row>
    <row r="73" spans="1:9" s="6" customFormat="1" ht="15.75" x14ac:dyDescent="0.2">
      <c r="A73" s="19"/>
      <c r="B73" s="134" t="s">
        <v>61</v>
      </c>
      <c r="C73" s="135"/>
      <c r="D73" s="135"/>
      <c r="E73" s="135"/>
      <c r="F73" s="135"/>
      <c r="G73" s="136"/>
      <c r="H73" s="19"/>
    </row>
    <row r="74" spans="1:9" s="6" customFormat="1" x14ac:dyDescent="0.2">
      <c r="A74" s="19"/>
      <c r="B74" s="30"/>
      <c r="C74" s="20">
        <f>+C38</f>
        <v>2021</v>
      </c>
      <c r="D74" s="20">
        <f>+D38</f>
        <v>2022</v>
      </c>
      <c r="E74" s="20">
        <f>+E38</f>
        <v>2023</v>
      </c>
      <c r="F74" s="20">
        <f>+F38</f>
        <v>2024</v>
      </c>
      <c r="G74" s="49" t="s">
        <v>6</v>
      </c>
      <c r="H74" s="19"/>
    </row>
    <row r="75" spans="1:9" s="6" customFormat="1" ht="23.25" customHeight="1" x14ac:dyDescent="0.2">
      <c r="A75" s="19"/>
      <c r="B75" s="41" t="s">
        <v>39</v>
      </c>
      <c r="C75" s="15">
        <f t="shared" ref="C75:F76" si="5">IF(+C48&lt;&gt;0,+C48/C69,0)</f>
        <v>0</v>
      </c>
      <c r="D75" s="15">
        <f t="shared" si="5"/>
        <v>0</v>
      </c>
      <c r="E75" s="15">
        <f t="shared" si="5"/>
        <v>0</v>
      </c>
      <c r="F75" s="15">
        <f t="shared" si="5"/>
        <v>0</v>
      </c>
      <c r="G75" s="32">
        <f>+BUDGET!G38</f>
        <v>0</v>
      </c>
      <c r="H75" s="19"/>
    </row>
    <row r="76" spans="1:9" s="6" customFormat="1" ht="23.25" customHeight="1" thickBot="1" x14ac:dyDescent="0.25">
      <c r="A76" s="19"/>
      <c r="B76" s="73" t="s">
        <v>40</v>
      </c>
      <c r="C76" s="61">
        <f t="shared" si="5"/>
        <v>0</v>
      </c>
      <c r="D76" s="61">
        <f t="shared" si="5"/>
        <v>0</v>
      </c>
      <c r="E76" s="61">
        <f t="shared" si="5"/>
        <v>0</v>
      </c>
      <c r="F76" s="61">
        <f t="shared" si="5"/>
        <v>0</v>
      </c>
      <c r="G76" s="80">
        <f>+BUDGET!G39</f>
        <v>0</v>
      </c>
      <c r="H76" s="19"/>
    </row>
    <row r="77" spans="1:9" s="6" customFormat="1" x14ac:dyDescent="0.2">
      <c r="A77" s="19"/>
      <c r="B77" s="9"/>
      <c r="C77" s="9"/>
      <c r="D77" s="9"/>
      <c r="E77" s="9"/>
      <c r="F77" s="9"/>
      <c r="G77" s="18"/>
      <c r="H77" s="19"/>
    </row>
    <row r="78" spans="1:9" s="6" customFormat="1" ht="13.5" thickBot="1" x14ac:dyDescent="0.25">
      <c r="A78" s="19"/>
      <c r="B78" s="9"/>
      <c r="C78" s="9"/>
      <c r="D78" s="9"/>
      <c r="E78" s="9"/>
      <c r="F78" s="9"/>
      <c r="G78" s="18"/>
      <c r="H78" s="19"/>
    </row>
    <row r="79" spans="1:9" ht="16.5" thickBot="1" x14ac:dyDescent="0.25">
      <c r="B79" s="141" t="str">
        <f>+"BUDGETAFVIGELSE "&amp;+RN!D18</f>
        <v>BUDGETAFVIGELSE 2021</v>
      </c>
      <c r="C79" s="142"/>
      <c r="D79" s="142"/>
      <c r="E79" s="142"/>
      <c r="F79" s="143"/>
      <c r="G79" s="64"/>
    </row>
    <row r="80" spans="1:9" ht="15.75" thickBot="1" x14ac:dyDescent="0.3">
      <c r="B80" s="1"/>
      <c r="C80" s="1"/>
      <c r="D80" s="2"/>
      <c r="E80" s="2"/>
      <c r="F80" s="65"/>
      <c r="G80" s="65"/>
    </row>
    <row r="81" spans="2:10" s="6" customFormat="1" ht="36" customHeight="1" x14ac:dyDescent="0.2">
      <c r="B81" s="134" t="s">
        <v>50</v>
      </c>
      <c r="C81" s="135"/>
      <c r="D81" s="135"/>
      <c r="E81" s="135"/>
      <c r="F81" s="136"/>
      <c r="G81" s="64"/>
    </row>
    <row r="82" spans="2:10" ht="33.75" customHeight="1" x14ac:dyDescent="0.2">
      <c r="B82" s="30" t="s">
        <v>42</v>
      </c>
      <c r="C82" s="20" t="str">
        <f>+"Regnskab "&amp;+C74</f>
        <v>Regnskab 2021</v>
      </c>
      <c r="D82" s="20" t="str">
        <f>+"Budget  "&amp;+C74</f>
        <v>Budget  2021</v>
      </c>
      <c r="E82" s="20" t="s">
        <v>52</v>
      </c>
      <c r="F82" s="69" t="s">
        <v>53</v>
      </c>
      <c r="G82" s="63"/>
    </row>
    <row r="83" spans="2:10" s="6" customFormat="1" ht="33.75" customHeight="1" x14ac:dyDescent="0.2">
      <c r="B83" s="31" t="s">
        <v>25</v>
      </c>
      <c r="C83" s="15">
        <f t="shared" ref="C83:C89" si="6">+C12</f>
        <v>0</v>
      </c>
      <c r="D83" s="15">
        <f>+BUDGET!C10</f>
        <v>0</v>
      </c>
      <c r="E83" s="15">
        <f t="shared" ref="E83:E89" si="7">+D83-C83</f>
        <v>0</v>
      </c>
      <c r="F83" s="103">
        <f t="shared" ref="F83:F91" si="8">+IF(D83=0,+IF(C83&gt;0,-1,0),IF(E83&lt;&gt;0,+E83/D83,0))</f>
        <v>0</v>
      </c>
      <c r="G83" s="66"/>
      <c r="J83" s="8"/>
    </row>
    <row r="84" spans="2:10" s="6" customFormat="1" ht="33.75" customHeight="1" x14ac:dyDescent="0.2">
      <c r="B84" s="31" t="s">
        <v>26</v>
      </c>
      <c r="C84" s="15">
        <f t="shared" si="6"/>
        <v>0</v>
      </c>
      <c r="D84" s="15">
        <f>+BUDGET!C11</f>
        <v>0</v>
      </c>
      <c r="E84" s="15">
        <f t="shared" si="7"/>
        <v>0</v>
      </c>
      <c r="F84" s="103">
        <f t="shared" si="8"/>
        <v>0</v>
      </c>
      <c r="G84" s="66"/>
    </row>
    <row r="85" spans="2:10" s="6" customFormat="1" ht="33" customHeight="1" x14ac:dyDescent="0.2">
      <c r="B85" s="31" t="s">
        <v>27</v>
      </c>
      <c r="C85" s="15">
        <f t="shared" si="6"/>
        <v>0</v>
      </c>
      <c r="D85" s="15">
        <f>+BUDGET!C12</f>
        <v>0</v>
      </c>
      <c r="E85" s="15">
        <f t="shared" si="7"/>
        <v>0</v>
      </c>
      <c r="F85" s="103">
        <f t="shared" si="8"/>
        <v>0</v>
      </c>
      <c r="G85" s="66"/>
    </row>
    <row r="86" spans="2:10" s="6" customFormat="1" ht="33.75" customHeight="1" x14ac:dyDescent="0.2">
      <c r="B86" s="31" t="s">
        <v>13</v>
      </c>
      <c r="C86" s="15">
        <f t="shared" si="6"/>
        <v>0</v>
      </c>
      <c r="D86" s="15">
        <f>+BUDGET!C13</f>
        <v>0</v>
      </c>
      <c r="E86" s="15">
        <f t="shared" si="7"/>
        <v>0</v>
      </c>
      <c r="F86" s="103">
        <f t="shared" si="8"/>
        <v>0</v>
      </c>
      <c r="G86" s="66"/>
    </row>
    <row r="87" spans="2:10" s="6" customFormat="1" ht="33.75" customHeight="1" x14ac:dyDescent="0.2">
      <c r="B87" s="31" t="s">
        <v>3</v>
      </c>
      <c r="C87" s="15">
        <f t="shared" si="6"/>
        <v>0</v>
      </c>
      <c r="D87" s="15">
        <f>+BUDGET!C14</f>
        <v>0</v>
      </c>
      <c r="E87" s="15">
        <f t="shared" si="7"/>
        <v>0</v>
      </c>
      <c r="F87" s="103">
        <f t="shared" si="8"/>
        <v>0</v>
      </c>
      <c r="G87" s="66"/>
    </row>
    <row r="88" spans="2:10" s="6" customFormat="1" ht="33.75" customHeight="1" x14ac:dyDescent="0.2">
      <c r="B88" s="31" t="s">
        <v>4</v>
      </c>
      <c r="C88" s="15">
        <f t="shared" si="6"/>
        <v>0</v>
      </c>
      <c r="D88" s="15">
        <f>+BUDGET!C15</f>
        <v>0</v>
      </c>
      <c r="E88" s="15">
        <f t="shared" si="7"/>
        <v>0</v>
      </c>
      <c r="F88" s="103">
        <f t="shared" si="8"/>
        <v>0</v>
      </c>
      <c r="G88" s="66"/>
    </row>
    <row r="89" spans="2:10" s="6" customFormat="1" ht="33.75" customHeight="1" x14ac:dyDescent="0.2">
      <c r="B89" s="31" t="s">
        <v>5</v>
      </c>
      <c r="C89" s="15">
        <f t="shared" si="6"/>
        <v>0</v>
      </c>
      <c r="D89" s="15">
        <f>+BUDGET!C16</f>
        <v>0</v>
      </c>
      <c r="E89" s="15">
        <f t="shared" si="7"/>
        <v>0</v>
      </c>
      <c r="F89" s="103">
        <f t="shared" si="8"/>
        <v>0</v>
      </c>
      <c r="G89" s="66"/>
    </row>
    <row r="90" spans="2:10" s="6" customFormat="1" ht="33.75" customHeight="1" x14ac:dyDescent="0.2">
      <c r="B90" s="41" t="s">
        <v>16</v>
      </c>
      <c r="C90" s="15">
        <f>+C100</f>
        <v>0</v>
      </c>
      <c r="D90" s="15">
        <f>+BUDGET!C17</f>
        <v>0</v>
      </c>
      <c r="E90" s="15">
        <f>+E100</f>
        <v>0</v>
      </c>
      <c r="F90" s="103">
        <f t="shared" si="8"/>
        <v>0</v>
      </c>
      <c r="G90" s="66"/>
    </row>
    <row r="91" spans="2:10" s="6" customFormat="1" ht="22.5" customHeight="1" thickBot="1" x14ac:dyDescent="0.25">
      <c r="B91" s="74" t="s">
        <v>6</v>
      </c>
      <c r="C91" s="14">
        <f>SUM(C83:C90)</f>
        <v>0</v>
      </c>
      <c r="D91" s="14">
        <f>SUM(D83:D90)</f>
        <v>0</v>
      </c>
      <c r="E91" s="14">
        <f>SUM(E83:E90)</f>
        <v>0</v>
      </c>
      <c r="F91" s="104">
        <f t="shared" si="8"/>
        <v>0</v>
      </c>
      <c r="G91" s="67"/>
    </row>
    <row r="92" spans="2:10" ht="15.75" thickBot="1" x14ac:dyDescent="0.3">
      <c r="B92" s="1"/>
      <c r="C92" s="1"/>
      <c r="D92" s="2"/>
      <c r="E92" s="2"/>
      <c r="F92" s="65"/>
      <c r="G92" s="65"/>
    </row>
    <row r="93" spans="2:10" s="6" customFormat="1" ht="16.5" customHeight="1" x14ac:dyDescent="0.2">
      <c r="B93" s="134" t="s">
        <v>51</v>
      </c>
      <c r="C93" s="135"/>
      <c r="D93" s="135"/>
      <c r="E93" s="135"/>
      <c r="F93" s="136"/>
      <c r="G93" s="64"/>
    </row>
    <row r="94" spans="2:10" s="6" customFormat="1" ht="13.5" thickBot="1" x14ac:dyDescent="0.25">
      <c r="B94" s="158"/>
      <c r="C94" s="159"/>
      <c r="D94" s="159"/>
      <c r="E94" s="159"/>
      <c r="F94" s="160"/>
      <c r="G94" s="68"/>
    </row>
    <row r="95" spans="2:10" s="6" customFormat="1" ht="33.75" customHeight="1" x14ac:dyDescent="0.2">
      <c r="B95" s="82"/>
      <c r="C95" s="83" t="str">
        <f>+C82</f>
        <v>Regnskab 2021</v>
      </c>
      <c r="D95" s="83" t="str">
        <f>+D82</f>
        <v>Budget  2021</v>
      </c>
      <c r="E95" s="83" t="str">
        <f>+E82</f>
        <v>Afvigelse i kr.</v>
      </c>
      <c r="F95" s="84" t="str">
        <f>+F82</f>
        <v>Afvigelse i pct.</v>
      </c>
      <c r="G95" s="63"/>
    </row>
    <row r="96" spans="2:10" s="6" customFormat="1" ht="23.25" customHeight="1" x14ac:dyDescent="0.2">
      <c r="B96" s="52" t="s">
        <v>19</v>
      </c>
      <c r="C96" s="15">
        <f>+C25</f>
        <v>0</v>
      </c>
      <c r="D96" s="15">
        <f>+BUDGET!C23</f>
        <v>0</v>
      </c>
      <c r="E96" s="15">
        <f>+D96-C96</f>
        <v>0</v>
      </c>
      <c r="F96" s="103">
        <f t="shared" ref="F96:F99" si="9">+IF(D96=0,+IF(C96&gt;0,-1,0),IF(E96&lt;&gt;0,+E96/D96,0))</f>
        <v>0</v>
      </c>
      <c r="G96" s="66"/>
    </row>
    <row r="97" spans="2:9" s="6" customFormat="1" ht="23.25" customHeight="1" x14ac:dyDescent="0.2">
      <c r="B97" s="52" t="s">
        <v>20</v>
      </c>
      <c r="C97" s="15">
        <f>+C26</f>
        <v>0</v>
      </c>
      <c r="D97" s="15">
        <f>+BUDGET!C24</f>
        <v>0</v>
      </c>
      <c r="E97" s="15">
        <f>+D97-C97</f>
        <v>0</v>
      </c>
      <c r="F97" s="103">
        <f t="shared" si="9"/>
        <v>0</v>
      </c>
      <c r="G97" s="66"/>
    </row>
    <row r="98" spans="2:9" s="6" customFormat="1" ht="23.25" customHeight="1" x14ac:dyDescent="0.2">
      <c r="B98" s="52" t="s">
        <v>21</v>
      </c>
      <c r="C98" s="15">
        <f>+C27</f>
        <v>0</v>
      </c>
      <c r="D98" s="15">
        <f>+BUDGET!C25</f>
        <v>0</v>
      </c>
      <c r="E98" s="15">
        <f>+D98-C98</f>
        <v>0</v>
      </c>
      <c r="F98" s="103">
        <f t="shared" si="9"/>
        <v>0</v>
      </c>
      <c r="G98" s="66"/>
    </row>
    <row r="99" spans="2:9" s="6" customFormat="1" ht="23.25" customHeight="1" x14ac:dyDescent="0.2">
      <c r="B99" s="52" t="s">
        <v>22</v>
      </c>
      <c r="C99" s="15">
        <f>+C28</f>
        <v>0</v>
      </c>
      <c r="D99" s="15">
        <f>+BUDGET!C26</f>
        <v>0</v>
      </c>
      <c r="E99" s="15">
        <f>+D99-C99</f>
        <v>0</v>
      </c>
      <c r="F99" s="103">
        <f t="shared" si="9"/>
        <v>0</v>
      </c>
      <c r="G99" s="66"/>
    </row>
    <row r="100" spans="2:9" s="6" customFormat="1" ht="22.5" customHeight="1" thickBot="1" x14ac:dyDescent="0.25">
      <c r="B100" s="74" t="s">
        <v>6</v>
      </c>
      <c r="C100" s="14">
        <f>SUM(C96:C99)</f>
        <v>0</v>
      </c>
      <c r="D100" s="14">
        <f>SUM(D96:D99)</f>
        <v>0</v>
      </c>
      <c r="E100" s="14">
        <f>SUM(E96:E99)</f>
        <v>0</v>
      </c>
      <c r="F100" s="104">
        <f t="shared" ref="F100" si="10">+IF(D100=0,+IF(C100&gt;0,-1,0),IF(E100&lt;&gt;0,+E100/D100,0))</f>
        <v>0</v>
      </c>
      <c r="G100" s="66"/>
    </row>
    <row r="101" spans="2:9" ht="15.75" thickBot="1" x14ac:dyDescent="0.3">
      <c r="B101" s="1"/>
      <c r="C101" s="1"/>
      <c r="D101" s="2"/>
      <c r="E101" s="2"/>
      <c r="F101" s="65"/>
      <c r="G101" s="65"/>
    </row>
    <row r="102" spans="2:9" s="6" customFormat="1" ht="16.5" thickBot="1" x14ac:dyDescent="0.25">
      <c r="B102" s="149" t="str">
        <f>+"FINANSIERING "&amp;+RN!D18</f>
        <v>FINANSIERING 2021</v>
      </c>
      <c r="C102" s="150"/>
      <c r="D102" s="150"/>
      <c r="E102" s="150"/>
      <c r="F102" s="150"/>
      <c r="G102" s="151"/>
      <c r="H102" s="19"/>
    </row>
    <row r="103" spans="2:9" s="6" customFormat="1" ht="16.5" thickTop="1" thickBot="1" x14ac:dyDescent="0.25">
      <c r="B103" s="24"/>
      <c r="C103" s="9"/>
      <c r="D103" s="9"/>
      <c r="E103" s="9"/>
      <c r="F103" s="9"/>
      <c r="G103" s="25"/>
      <c r="H103" s="19"/>
      <c r="I103" s="105" t="str">
        <f>IF(+C106=BUDGET!C46,"",+"Bemærk ansøgt støtte i indberetningen udgør i "&amp;+C74&amp;+": "&amp;+FIXED(+C106,0)&amp;+" kroner. I oprindelig budget er der i "&amp;+C74&amp;+" ansøgt om: "&amp;+FIXED(+BUDGET!C46,0)&amp;+" kroner.")</f>
        <v/>
      </c>
    </row>
    <row r="104" spans="2:9" s="6" customFormat="1" ht="15.75" x14ac:dyDescent="0.2">
      <c r="B104" s="161" t="s">
        <v>87</v>
      </c>
      <c r="C104" s="162"/>
      <c r="D104" s="162"/>
      <c r="E104" s="162"/>
      <c r="F104" s="162"/>
      <c r="G104" s="163"/>
      <c r="I104" s="105" t="str">
        <f>IF(+D106=BUDGET!D46,"",+"Bemærk ansøgt støtte i indberetningen udgør i "&amp;+D74&amp;+": "&amp;+FIXED(+D106,0)&amp;+" kroner. I oprindelig budget er der i "&amp;+D74&amp;+" ansøgt om: "&amp;+FIXED(+BUDGET!D46,0)&amp;+" kroner.")</f>
        <v/>
      </c>
    </row>
    <row r="105" spans="2:9" s="6" customFormat="1" ht="24" customHeight="1" x14ac:dyDescent="0.2">
      <c r="B105" s="26"/>
      <c r="C105" s="4" t="str">
        <f>+C11</f>
        <v>2021 (kr.)</v>
      </c>
      <c r="D105" s="4" t="str">
        <f>+D11</f>
        <v>2022 (kr.)</v>
      </c>
      <c r="E105" s="4" t="str">
        <f>+E11</f>
        <v>2023 (kr.)</v>
      </c>
      <c r="F105" s="4" t="str">
        <f>+F11</f>
        <v>2024 (kr.)</v>
      </c>
      <c r="G105" s="27" t="s">
        <v>2</v>
      </c>
      <c r="I105" s="105" t="str">
        <f>IF(+E106=BUDGET!E46,"",+"Bemærk ansøgt støtte i indberetningen udgør i "&amp;+E74&amp;+": "&amp;+FIXED(+E106,0)&amp;+" kroner. I oprindelig budget er der i "&amp;+E74&amp;+" ansøgt om: "&amp;+FIXED(+BUDGET!E46,0)&amp;+" kroner.")</f>
        <v/>
      </c>
    </row>
    <row r="106" spans="2:9" s="6" customFormat="1" ht="24" customHeight="1" thickBot="1" x14ac:dyDescent="0.25">
      <c r="B106" s="97" t="str">
        <f>+"Støtte fra Uddannelsespuljen "&amp;+C74</f>
        <v>Støtte fra Uddannelsespuljen 2021</v>
      </c>
      <c r="C106" s="110">
        <v>0</v>
      </c>
      <c r="D106" s="110">
        <v>0</v>
      </c>
      <c r="E106" s="110">
        <v>0</v>
      </c>
      <c r="F106" s="110">
        <v>0</v>
      </c>
      <c r="G106" s="59">
        <f>SUM(C106:F106)</f>
        <v>0</v>
      </c>
      <c r="I106" s="105" t="str">
        <f>IF(+F106=BUDGET!F46,"",+"Bemærk ansøgt støtte i indberetningen udgør i "&amp;+F74&amp;+": "&amp;+FIXED(+F106,0)&amp;+" kroner. I oprindelig budget er der i "&amp;+F74&amp;+" ansøgt om: "&amp;+FIXED(+BUDGET!F46,0)&amp;+" kroner.")</f>
        <v/>
      </c>
    </row>
    <row r="107" spans="2:9" s="6" customFormat="1" ht="15" x14ac:dyDescent="0.2">
      <c r="B107" s="24"/>
      <c r="C107" s="9"/>
      <c r="D107" s="9"/>
      <c r="E107" s="9"/>
      <c r="F107" s="9"/>
      <c r="G107" s="25"/>
      <c r="H107" s="19"/>
      <c r="I107" s="105" t="str">
        <f>IF(+G106=BUDGET!G46,"",+"Bemærk ansøgt støtte i indberetningen udgør "&amp;+G74&amp;+": "&amp;+FIXED(+G106,0)&amp;+" kroner. I oprindelig budget er der "&amp;+G74&amp;+" ansøgt om: "&amp;+FIXED(+BUDGET!G46,0)&amp;+" kroner.")</f>
        <v/>
      </c>
    </row>
    <row r="108" spans="2:9" s="6" customFormat="1" ht="25.5" customHeight="1" thickBot="1" x14ac:dyDescent="0.25">
      <c r="B108" s="24"/>
      <c r="C108" s="9"/>
      <c r="D108" s="9"/>
      <c r="E108" s="9"/>
      <c r="F108" s="9"/>
      <c r="G108" s="25"/>
      <c r="H108" s="19"/>
    </row>
    <row r="109" spans="2:9" s="6" customFormat="1" ht="16.5" customHeight="1" thickTop="1" x14ac:dyDescent="0.2">
      <c r="B109" s="152" t="s">
        <v>7</v>
      </c>
      <c r="C109" s="153"/>
      <c r="D109" s="153"/>
      <c r="E109" s="153"/>
      <c r="F109" s="153"/>
      <c r="G109" s="154"/>
    </row>
    <row r="110" spans="2:9" s="6" customFormat="1" x14ac:dyDescent="0.2">
      <c r="B110" s="155" t="str">
        <f>+"(Egenfinansiering skal udgøre minimum "&amp;+RN!E31*100&amp;+"% af det samlede udgiftsbudget samt minimum "&amp;+RN!E31*100&amp;+"% pr. år)"</f>
        <v>(Egenfinansiering skal udgøre minimum 30% af det samlede udgiftsbudget samt minimum 30% pr. år)</v>
      </c>
      <c r="C110" s="156"/>
      <c r="D110" s="156"/>
      <c r="E110" s="156"/>
      <c r="F110" s="156"/>
      <c r="G110" s="157"/>
    </row>
    <row r="111" spans="2:9" s="6" customFormat="1" ht="23.25" customHeight="1" x14ac:dyDescent="0.2">
      <c r="B111" s="30"/>
      <c r="C111" s="5" t="str">
        <f>+C105</f>
        <v>2021 (kr.)</v>
      </c>
      <c r="D111" s="5" t="str">
        <f>+D105</f>
        <v>2022 (kr.)</v>
      </c>
      <c r="E111" s="5" t="str">
        <f>+E105</f>
        <v>2023 (kr.)</v>
      </c>
      <c r="F111" s="5" t="str">
        <f>+F105</f>
        <v>2024 (kr.)</v>
      </c>
      <c r="G111" s="27" t="s">
        <v>2</v>
      </c>
    </row>
    <row r="112" spans="2:9" s="6" customFormat="1" ht="23.25" customHeight="1" x14ac:dyDescent="0.25">
      <c r="B112" s="31" t="s">
        <v>8</v>
      </c>
      <c r="C112" s="12">
        <v>0</v>
      </c>
      <c r="D112" s="12">
        <v>0</v>
      </c>
      <c r="E112" s="12">
        <v>0</v>
      </c>
      <c r="F112" s="12">
        <v>0</v>
      </c>
      <c r="G112" s="32">
        <f>SUM(C112:F112)</f>
        <v>0</v>
      </c>
      <c r="I112" s="60" t="str">
        <f>IF(+ROUND(C119,0)-ROUND(C123,0)=0," ","Bemærk: Budgetomkostningen stemmer ikke med finansieringen i "&amp;+C74&amp;+" - afvigelse på kr ")&amp;+IF(+ROUND(C119,0)-ROUND(C123,0)=0," ",+FIXED(ROUND(C119,0)-ROUND(C123,0),0))</f>
        <v xml:space="preserve">  </v>
      </c>
    </row>
    <row r="113" spans="2:12" s="6" customFormat="1" ht="24.75" customHeight="1" x14ac:dyDescent="0.25">
      <c r="B113" s="31" t="s">
        <v>9</v>
      </c>
      <c r="C113" s="12">
        <v>0</v>
      </c>
      <c r="D113" s="12">
        <v>0</v>
      </c>
      <c r="E113" s="12">
        <v>0</v>
      </c>
      <c r="F113" s="12">
        <v>0</v>
      </c>
      <c r="G113" s="32">
        <f>SUM(C113:F113)</f>
        <v>0</v>
      </c>
      <c r="I113" s="60" t="str">
        <f>IF(+ROUND(D119,0)-ROUND(D123,0)=0," ","Bemærk: Budgetomkostningen stemmer ikke med finansieringen i "&amp;+D74&amp;+" - afvigelse på kr ")&amp;+IF(+ROUND(D119,0)-ROUND(D123,0)=0," ",+FIXED(+ROUND(D119,0)-ROUND(D123,0),0))</f>
        <v xml:space="preserve">  </v>
      </c>
    </row>
    <row r="114" spans="2:12" s="6" customFormat="1" ht="23.25" customHeight="1" x14ac:dyDescent="0.25">
      <c r="B114" s="31" t="s">
        <v>10</v>
      </c>
      <c r="C114" s="12">
        <v>0</v>
      </c>
      <c r="D114" s="12">
        <v>0</v>
      </c>
      <c r="E114" s="12">
        <v>0</v>
      </c>
      <c r="F114" s="12">
        <v>0</v>
      </c>
      <c r="G114" s="32">
        <f>SUM(C114:F114)</f>
        <v>0</v>
      </c>
      <c r="I114" s="60" t="str">
        <f>IF(+ROUND(E119,0)-ROUND(E123,0)=0," ","Bemærk: Budgetomkostningen stemmer ikke med finansieringen i "&amp;+E74&amp;+" - afvigelse på kr ")&amp;+IF(+ROUND(E119,0)-ROUND(E123,0)=0," ",+FIXED(+ROUND(E119,0)-ROUND(E123,0),0))</f>
        <v xml:space="preserve">  </v>
      </c>
    </row>
    <row r="115" spans="2:12" s="6" customFormat="1" ht="16.5" thickBot="1" x14ac:dyDescent="0.3">
      <c r="B115" s="33" t="s">
        <v>6</v>
      </c>
      <c r="C115" s="14">
        <f>SUM(C112:C114)</f>
        <v>0</v>
      </c>
      <c r="D115" s="14">
        <f>SUM(D112:D114)</f>
        <v>0</v>
      </c>
      <c r="E115" s="14">
        <f>SUM(E112:E114)</f>
        <v>0</v>
      </c>
      <c r="F115" s="14">
        <f>SUM(F112:F114)</f>
        <v>0</v>
      </c>
      <c r="G115" s="34">
        <f>SUM(G112:G114)</f>
        <v>0</v>
      </c>
      <c r="I115" s="60" t="str">
        <f>IF(+ROUND(F119,0)-ROUND(F123,0)=0," ","Bemærk: Budgetomkostningen stemmer ikke med finansieringen i "&amp;+F74&amp;+" - afvigelse på kr ")&amp;+IF(+ROUND(F119,0)-ROUND(F123,0)=0," ",+FIXED(ROUND(F119,0)-ROUND(F123,0),0))</f>
        <v xml:space="preserve">  </v>
      </c>
    </row>
    <row r="116" spans="2:12" s="6" customFormat="1" ht="13.5" thickBot="1" x14ac:dyDescent="0.25">
      <c r="B116" s="24"/>
      <c r="C116" s="10"/>
      <c r="D116" s="11"/>
      <c r="E116" s="11"/>
      <c r="F116" s="11"/>
      <c r="G116" s="35"/>
      <c r="H116" s="19"/>
    </row>
    <row r="117" spans="2:12" s="6" customFormat="1" ht="16.5" thickTop="1" x14ac:dyDescent="0.2">
      <c r="B117" s="144" t="s">
        <v>32</v>
      </c>
      <c r="C117" s="145"/>
      <c r="D117" s="145"/>
      <c r="E117" s="145"/>
      <c r="F117" s="145"/>
      <c r="G117" s="146"/>
      <c r="H117" s="19"/>
    </row>
    <row r="118" spans="2:12" s="6" customFormat="1" ht="23.25" customHeight="1" x14ac:dyDescent="0.2">
      <c r="B118" s="30"/>
      <c r="C118" s="5" t="str">
        <f>+C111</f>
        <v>2021 (kr.)</v>
      </c>
      <c r="D118" s="5" t="str">
        <f>+D111</f>
        <v>2022 (kr.)</v>
      </c>
      <c r="E118" s="5" t="str">
        <f>+E111</f>
        <v>2023 (kr.)</v>
      </c>
      <c r="F118" s="5" t="str">
        <f>+F111</f>
        <v>2024 (kr.)</v>
      </c>
      <c r="G118" s="47" t="str">
        <f>+G111</f>
        <v>I ALT (kr.)</v>
      </c>
      <c r="H118" s="19"/>
    </row>
    <row r="119" spans="2:12" s="6" customFormat="1" ht="23.25" customHeight="1" x14ac:dyDescent="0.2">
      <c r="B119" s="36" t="s">
        <v>33</v>
      </c>
      <c r="C119" s="15">
        <f>ROUND(+C56,0)</f>
        <v>0</v>
      </c>
      <c r="D119" s="15">
        <f>ROUND(+D56,0)</f>
        <v>0</v>
      </c>
      <c r="E119" s="15">
        <f>ROUND(+E56,0)</f>
        <v>0</v>
      </c>
      <c r="F119" s="15">
        <f>ROUND(+F56,0)</f>
        <v>0</v>
      </c>
      <c r="G119" s="32">
        <f>SUM(C119:F119)</f>
        <v>0</v>
      </c>
      <c r="H119" s="19"/>
    </row>
    <row r="120" spans="2:12" s="6" customFormat="1" x14ac:dyDescent="0.2">
      <c r="B120" s="37"/>
      <c r="C120" s="15"/>
      <c r="D120" s="15"/>
      <c r="E120" s="15"/>
      <c r="F120" s="15"/>
      <c r="G120" s="32"/>
      <c r="H120" s="19"/>
    </row>
    <row r="121" spans="2:12" s="6" customFormat="1" ht="23.25" customHeight="1" x14ac:dyDescent="0.2">
      <c r="B121" s="37" t="s">
        <v>34</v>
      </c>
      <c r="C121" s="15">
        <f>+C106</f>
        <v>0</v>
      </c>
      <c r="D121" s="15">
        <f>+D106</f>
        <v>0</v>
      </c>
      <c r="E121" s="15">
        <f>+E106</f>
        <v>0</v>
      </c>
      <c r="F121" s="15">
        <f>+F106</f>
        <v>0</v>
      </c>
      <c r="G121" s="32">
        <f>SUM(C121:F121)</f>
        <v>0</v>
      </c>
      <c r="H121" s="19"/>
    </row>
    <row r="122" spans="2:12" s="6" customFormat="1" ht="15.75" x14ac:dyDescent="0.25">
      <c r="B122" s="37" t="s">
        <v>35</v>
      </c>
      <c r="C122" s="15">
        <f>+C115</f>
        <v>0</v>
      </c>
      <c r="D122" s="15">
        <f>+D115</f>
        <v>0</v>
      </c>
      <c r="E122" s="15">
        <f>+E115</f>
        <v>0</v>
      </c>
      <c r="F122" s="15">
        <f>+F115</f>
        <v>0</v>
      </c>
      <c r="G122" s="32">
        <f>SUM(C122:F122)</f>
        <v>0</v>
      </c>
      <c r="H122" s="19"/>
      <c r="I122" s="60"/>
    </row>
    <row r="123" spans="2:12" s="6" customFormat="1" ht="15.75" x14ac:dyDescent="0.25">
      <c r="B123" s="36" t="s">
        <v>36</v>
      </c>
      <c r="C123" s="16">
        <f>ROUND(+C121+C122,0)</f>
        <v>0</v>
      </c>
      <c r="D123" s="16">
        <f>ROUND(+D121+D122,0)</f>
        <v>0</v>
      </c>
      <c r="E123" s="16">
        <f>ROUND(+E121+E122,0)</f>
        <v>0</v>
      </c>
      <c r="F123" s="16">
        <f>ROUND(+F121+F122,0)</f>
        <v>0</v>
      </c>
      <c r="G123" s="38">
        <f>ROUND(+G121+G122,0)</f>
        <v>0</v>
      </c>
      <c r="H123" s="19"/>
      <c r="I123" s="60"/>
      <c r="J123" s="60"/>
      <c r="K123" s="60"/>
      <c r="L123" s="60"/>
    </row>
    <row r="124" spans="2:12" s="6" customFormat="1" ht="15.75" x14ac:dyDescent="0.25">
      <c r="B124" s="39"/>
      <c r="C124" s="23"/>
      <c r="D124" s="23"/>
      <c r="E124" s="23"/>
      <c r="F124" s="23"/>
      <c r="G124" s="40"/>
      <c r="H124" s="19"/>
      <c r="I124" s="60"/>
    </row>
    <row r="125" spans="2:12" s="6" customFormat="1" ht="16.5" thickBot="1" x14ac:dyDescent="0.3">
      <c r="B125" s="50" t="s">
        <v>37</v>
      </c>
      <c r="C125" s="51">
        <f>IF(+C119=0,0,+C115/C119)</f>
        <v>0</v>
      </c>
      <c r="D125" s="51">
        <f>IF(+D119=0,0,+D115/D119)</f>
        <v>0</v>
      </c>
      <c r="E125" s="51">
        <f>IF(+E119=0,0,+E115/E119)</f>
        <v>0</v>
      </c>
      <c r="F125" s="51">
        <f>IF(+F119=0,0,+F115/F119)</f>
        <v>0</v>
      </c>
      <c r="G125" s="62">
        <f t="shared" ref="G125" si="11">IF(+G119=0,0,+G115/G119)</f>
        <v>0</v>
      </c>
      <c r="H125" s="19"/>
      <c r="I125" s="60"/>
    </row>
    <row r="126" spans="2:12" ht="13.5" thickBot="1" x14ac:dyDescent="0.25"/>
    <row r="127" spans="2:12" ht="26.25" thickBot="1" x14ac:dyDescent="0.25">
      <c r="B127" s="107" t="s">
        <v>86</v>
      </c>
      <c r="C127" s="108">
        <f>+BUDGET!C65</f>
        <v>0</v>
      </c>
      <c r="D127" s="108">
        <f>+BUDGET!D65</f>
        <v>0</v>
      </c>
      <c r="E127" s="108">
        <f>+BUDGET!E65</f>
        <v>0</v>
      </c>
      <c r="F127" s="108">
        <f>+BUDGET!F65</f>
        <v>0</v>
      </c>
      <c r="G127" s="109">
        <f>+BUDGET!G65</f>
        <v>0</v>
      </c>
    </row>
  </sheetData>
  <protectedRanges>
    <protectedRange password="CF42" sqref="C56:G57 C65:G65 C20:G20 C29:G29 C91:E91 G91 C100:E100 G100" name="TotalA"/>
  </protectedRanges>
  <mergeCells count="24">
    <mergeCell ref="B81:F81"/>
    <mergeCell ref="B79:F79"/>
    <mergeCell ref="B93:F94"/>
    <mergeCell ref="B37:G37"/>
    <mergeCell ref="B45:G45"/>
    <mergeCell ref="B46:G46"/>
    <mergeCell ref="B58:G58"/>
    <mergeCell ref="B59:G59"/>
    <mergeCell ref="B67:G67"/>
    <mergeCell ref="B43:G43"/>
    <mergeCell ref="B9:G9"/>
    <mergeCell ref="B10:G10"/>
    <mergeCell ref="C4:G4"/>
    <mergeCell ref="B73:G73"/>
    <mergeCell ref="B7:G7"/>
    <mergeCell ref="B22:G22"/>
    <mergeCell ref="B23:G23"/>
    <mergeCell ref="B31:G31"/>
    <mergeCell ref="C5:G5"/>
    <mergeCell ref="B102:G102"/>
    <mergeCell ref="B104:G104"/>
    <mergeCell ref="B109:G109"/>
    <mergeCell ref="B110:G110"/>
    <mergeCell ref="B117:G117"/>
  </mergeCells>
  <phoneticPr fontId="2" type="noConversion"/>
  <conditionalFormatting sqref="C4:G4">
    <cfRule type="expression" dxfId="53" priority="122">
      <formula>$I$4&lt;&gt;""</formula>
    </cfRule>
  </conditionalFormatting>
  <conditionalFormatting sqref="C123:G123">
    <cfRule type="cellIs" dxfId="52" priority="62" stopIfTrue="1" operator="notEqual">
      <formula>C$119</formula>
    </cfRule>
  </conditionalFormatting>
  <conditionalFormatting sqref="C5:G5">
    <cfRule type="expression" dxfId="51" priority="61">
      <formula>$I$4&lt;&gt;""</formula>
    </cfRule>
  </conditionalFormatting>
  <conditionalFormatting sqref="C125">
    <cfRule type="expression" dxfId="50" priority="55" stopIfTrue="1">
      <formula>IF(C$119=0,1,0)</formula>
    </cfRule>
  </conditionalFormatting>
  <conditionalFormatting sqref="G125">
    <cfRule type="expression" dxfId="49" priority="43" stopIfTrue="1">
      <formula>IF(G$119=0,1,0)</formula>
    </cfRule>
  </conditionalFormatting>
  <conditionalFormatting sqref="C127">
    <cfRule type="expression" dxfId="48" priority="40" stopIfTrue="1">
      <formula>IF(C$56=0,1,0)</formula>
    </cfRule>
  </conditionalFormatting>
  <conditionalFormatting sqref="G127">
    <cfRule type="expression" dxfId="47" priority="28" stopIfTrue="1">
      <formula>IF(G$56=0,1,0)</formula>
    </cfRule>
  </conditionalFormatting>
  <conditionalFormatting sqref="D125">
    <cfRule type="expression" dxfId="46" priority="16" stopIfTrue="1">
      <formula>IF(D$119=0,1,0)</formula>
    </cfRule>
  </conditionalFormatting>
  <conditionalFormatting sqref="D127">
    <cfRule type="expression" dxfId="45" priority="13" stopIfTrue="1">
      <formula>IF(D$56=0,1,0)</formula>
    </cfRule>
  </conditionalFormatting>
  <conditionalFormatting sqref="E125">
    <cfRule type="expression" dxfId="44" priority="10" stopIfTrue="1">
      <formula>IF(E$119=0,1,0)</formula>
    </cfRule>
  </conditionalFormatting>
  <conditionalFormatting sqref="E127">
    <cfRule type="expression" dxfId="43" priority="7" stopIfTrue="1">
      <formula>IF(E$56=0,1,0)</formula>
    </cfRule>
  </conditionalFormatting>
  <conditionalFormatting sqref="F125">
    <cfRule type="expression" dxfId="42" priority="4" stopIfTrue="1">
      <formula>IF(F$119=0,1,0)</formula>
    </cfRule>
  </conditionalFormatting>
  <conditionalFormatting sqref="F127">
    <cfRule type="expression" dxfId="41" priority="1" stopIfTrue="1">
      <formula>IF(F$56=0,1,0)</formula>
    </cfRule>
  </conditionalFormatting>
  <pageMargins left="0.78740157480314965" right="0.78740157480314965" top="0.78740157480314965" bottom="0.78740157480314965" header="0" footer="0"/>
  <pageSetup paperSize="9" scale="83" fitToHeight="0" orientation="portrait" r:id="rId1"/>
  <headerFooter alignWithMargins="0"/>
  <rowBreaks count="3" manualBreakCount="3">
    <brk id="42" max="6" man="1"/>
    <brk id="78" max="6" man="1"/>
    <brk id="101" max="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7" stopIfTrue="1" operator="between" id="{47AE3647-A189-4B87-82EF-D030C635CFBA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ellIs" priority="56" stopIfTrue="1" operator="between" id="{C04AC51C-7CF0-4B44-ADD5-DD8426117758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ellIs" priority="45" stopIfTrue="1" operator="between" id="{8ED68116-B936-4AFF-B8AD-76AA5DE54B10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G125</xm:sqref>
        </x14:conditionalFormatting>
        <x14:conditionalFormatting xmlns:xm="http://schemas.microsoft.com/office/excel/2006/main">
          <x14:cfRule type="cellIs" priority="44" stopIfTrue="1" operator="between" id="{8835CB8C-8A47-4500-97BE-FE48A5013545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G125</xm:sqref>
        </x14:conditionalFormatting>
        <x14:conditionalFormatting xmlns:xm="http://schemas.microsoft.com/office/excel/2006/main">
          <x14:cfRule type="cellIs" priority="42" stopIfTrue="1" operator="between" id="{3578568D-488D-41F9-819F-B98CB06FD2DB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C127</xm:sqref>
        </x14:conditionalFormatting>
        <x14:conditionalFormatting xmlns:xm="http://schemas.microsoft.com/office/excel/2006/main">
          <x14:cfRule type="cellIs" priority="41" stopIfTrue="1" operator="between" id="{1D6580B0-2649-4D78-BBA8-E2701CC618CB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C127</xm:sqref>
        </x14:conditionalFormatting>
        <x14:conditionalFormatting xmlns:xm="http://schemas.microsoft.com/office/excel/2006/main">
          <x14:cfRule type="cellIs" priority="30" stopIfTrue="1" operator="between" id="{5F2D883B-1812-45EF-A87D-862D804AD4B1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G127</xm:sqref>
        </x14:conditionalFormatting>
        <x14:conditionalFormatting xmlns:xm="http://schemas.microsoft.com/office/excel/2006/main">
          <x14:cfRule type="cellIs" priority="29" stopIfTrue="1" operator="between" id="{F293D371-6122-40CC-A1D7-D1AA7E86D6A2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G127</xm:sqref>
        </x14:conditionalFormatting>
        <x14:conditionalFormatting xmlns:xm="http://schemas.microsoft.com/office/excel/2006/main">
          <x14:cfRule type="cellIs" priority="18" stopIfTrue="1" operator="between" id="{82347E47-F8F7-4E04-97FB-7E710CCDB509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cellIs" priority="17" stopIfTrue="1" operator="between" id="{FA4EC203-7A98-46FE-B153-0DCEADCDE2E7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cellIs" priority="15" stopIfTrue="1" operator="between" id="{71970696-3742-4DA2-9C05-070D017A5AD9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cellIs" priority="14" stopIfTrue="1" operator="between" id="{487DD57A-3DAF-4BD4-9D58-5C41AF7815A5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cellIs" priority="12" stopIfTrue="1" operator="between" id="{A6D2D6BC-4E1F-4812-AEDF-585AEFD3ECBB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cellIs" priority="11" stopIfTrue="1" operator="between" id="{CD169063-A580-4D42-97C2-355FBABDA004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cellIs" priority="9" stopIfTrue="1" operator="between" id="{585A2FBC-7534-4320-8B42-6AFF2D7127D5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ellIs" priority="8" stopIfTrue="1" operator="between" id="{8C6AB25D-B74F-49BD-806A-5759952A05D1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ellIs" priority="6" stopIfTrue="1" operator="between" id="{5FA2C0B1-9F32-4D20-A548-385D5B9A3CBF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F125</xm:sqref>
        </x14:conditionalFormatting>
        <x14:conditionalFormatting xmlns:xm="http://schemas.microsoft.com/office/excel/2006/main">
          <x14:cfRule type="cellIs" priority="5" stopIfTrue="1" operator="between" id="{7322A447-8C3A-483E-A6BB-88414C30D696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F125</xm:sqref>
        </x14:conditionalFormatting>
        <x14:conditionalFormatting xmlns:xm="http://schemas.microsoft.com/office/excel/2006/main">
          <x14:cfRule type="cellIs" priority="3" stopIfTrue="1" operator="between" id="{1DBC6E69-5CBF-4D41-B15F-6D9800F6EA9D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F127</xm:sqref>
        </x14:conditionalFormatting>
        <x14:conditionalFormatting xmlns:xm="http://schemas.microsoft.com/office/excel/2006/main">
          <x14:cfRule type="cellIs" priority="2" stopIfTrue="1" operator="between" id="{66FE364C-6A8E-4082-90A5-98DD9A5DA451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F127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R68"/>
  <sheetViews>
    <sheetView tabSelected="1" workbookViewId="0">
      <selection activeCell="I24" sqref="I24"/>
    </sheetView>
  </sheetViews>
  <sheetFormatPr defaultColWidth="9.140625" defaultRowHeight="12.75" x14ac:dyDescent="0.2"/>
  <cols>
    <col min="1" max="1" width="9.140625" style="123"/>
    <col min="2" max="2" width="36.5703125" style="123" customWidth="1"/>
    <col min="3" max="5" width="11.85546875" style="123" bestFit="1" customWidth="1"/>
    <col min="6" max="6" width="11.85546875" style="123" customWidth="1"/>
    <col min="7" max="7" width="11.85546875" style="123" bestFit="1" customWidth="1"/>
    <col min="8" max="16384" width="9.140625" style="123"/>
  </cols>
  <sheetData>
    <row r="2" spans="2:18" ht="15.75" x14ac:dyDescent="0.25">
      <c r="B2" s="121" t="str">
        <f>+"UDDANNELSESPULJE "&amp;+RN!D18</f>
        <v>UDDANNELSESPULJE 2021</v>
      </c>
      <c r="C2" s="122"/>
      <c r="D2" s="122"/>
      <c r="E2" s="122"/>
      <c r="F2" s="122"/>
      <c r="G2" s="122"/>
    </row>
    <row r="3" spans="2:18" ht="15.75" x14ac:dyDescent="0.25">
      <c r="B3" s="121"/>
      <c r="C3" s="122"/>
      <c r="D3" s="122"/>
      <c r="E3" s="122"/>
      <c r="F3" s="122"/>
      <c r="G3" s="122"/>
    </row>
    <row r="4" spans="2:18" ht="15" x14ac:dyDescent="0.25">
      <c r="B4" s="124" t="s">
        <v>12</v>
      </c>
      <c r="C4" s="140"/>
      <c r="D4" s="140"/>
      <c r="E4" s="140"/>
      <c r="F4" s="140"/>
      <c r="G4" s="140"/>
      <c r="I4" s="125" t="str">
        <f>IF(C4="","Indsæt Projektnavn","")</f>
        <v>Indsæt Projektnavn</v>
      </c>
      <c r="R4" s="126"/>
    </row>
    <row r="5" spans="2:18" ht="15" x14ac:dyDescent="0.25">
      <c r="B5" s="124" t="s">
        <v>85</v>
      </c>
      <c r="C5" s="164"/>
      <c r="D5" s="164"/>
      <c r="E5" s="164"/>
      <c r="F5" s="164"/>
      <c r="G5" s="164"/>
    </row>
    <row r="6" spans="2:18" ht="15.75" thickBot="1" x14ac:dyDescent="0.3">
      <c r="B6" s="124"/>
      <c r="C6" s="124"/>
      <c r="D6" s="127"/>
      <c r="E6" s="127"/>
      <c r="F6" s="127"/>
      <c r="G6" s="127"/>
    </row>
    <row r="7" spans="2:18" s="128" customFormat="1" ht="25.5" customHeight="1" x14ac:dyDescent="0.2">
      <c r="B7" s="134" t="s">
        <v>0</v>
      </c>
      <c r="C7" s="135"/>
      <c r="D7" s="135"/>
      <c r="E7" s="135"/>
      <c r="F7" s="135"/>
      <c r="G7" s="136"/>
    </row>
    <row r="8" spans="2:18" s="128" customFormat="1" ht="30.75" customHeight="1" x14ac:dyDescent="0.2">
      <c r="B8" s="155" t="str">
        <f>+"(Herunder angives projektets samlede budget opgjort på kalenderår. Her skal alt medregnes både egenfinansiering (min. "&amp;+RN!E31*100&amp;+"%) samt støttekroner fra Region Nordjylland)"</f>
        <v>(Herunder angives projektets samlede budget opgjort på kalenderår. Her skal alt medregnes både egenfinansiering (min. 30%) samt støttekroner fra Region Nordjylland)</v>
      </c>
      <c r="C8" s="156"/>
      <c r="D8" s="156"/>
      <c r="E8" s="156"/>
      <c r="F8" s="156"/>
      <c r="G8" s="157"/>
    </row>
    <row r="9" spans="2:18" s="128" customFormat="1" x14ac:dyDescent="0.2">
      <c r="B9" s="30" t="s">
        <v>1</v>
      </c>
      <c r="C9" s="4" t="str">
        <f>+REGNSKAB_2021!C11</f>
        <v>2021 (kr.)</v>
      </c>
      <c r="D9" s="4" t="str">
        <f>+REGNSKAB_2021!D11</f>
        <v>2022 (kr.)</v>
      </c>
      <c r="E9" s="4" t="str">
        <f>+REGNSKAB_2021!E11</f>
        <v>2023 (kr.)</v>
      </c>
      <c r="F9" s="4" t="str">
        <f>+REGNSKAB_2021!F11</f>
        <v>2024 (kr.)</v>
      </c>
      <c r="G9" s="47" t="str">
        <f>+REGNSKAB_2021!G11</f>
        <v>I ALT (kr.)</v>
      </c>
    </row>
    <row r="10" spans="2:18" s="128" customFormat="1" ht="33.75" customHeight="1" x14ac:dyDescent="0.2">
      <c r="B10" s="31" t="s">
        <v>25</v>
      </c>
      <c r="C10" s="12">
        <v>0</v>
      </c>
      <c r="D10" s="12">
        <v>0</v>
      </c>
      <c r="E10" s="12">
        <v>0</v>
      </c>
      <c r="F10" s="12">
        <v>0</v>
      </c>
      <c r="G10" s="38">
        <f t="shared" ref="G10:G17" si="0">SUM(C10:F10)</f>
        <v>0</v>
      </c>
      <c r="J10" s="129"/>
    </row>
    <row r="11" spans="2:18" s="128" customFormat="1" ht="33.75" customHeight="1" x14ac:dyDescent="0.2">
      <c r="B11" s="31" t="s">
        <v>26</v>
      </c>
      <c r="C11" s="12">
        <v>0</v>
      </c>
      <c r="D11" s="12">
        <v>0</v>
      </c>
      <c r="E11" s="12">
        <v>0</v>
      </c>
      <c r="F11" s="12">
        <v>0</v>
      </c>
      <c r="G11" s="38">
        <f t="shared" si="0"/>
        <v>0</v>
      </c>
    </row>
    <row r="12" spans="2:18" s="128" customFormat="1" ht="33" customHeight="1" x14ac:dyDescent="0.2">
      <c r="B12" s="31" t="s">
        <v>27</v>
      </c>
      <c r="C12" s="12">
        <v>0</v>
      </c>
      <c r="D12" s="12">
        <v>0</v>
      </c>
      <c r="E12" s="12">
        <v>0</v>
      </c>
      <c r="F12" s="12">
        <v>0</v>
      </c>
      <c r="G12" s="38">
        <f t="shared" si="0"/>
        <v>0</v>
      </c>
    </row>
    <row r="13" spans="2:18" s="128" customFormat="1" ht="33.75" customHeight="1" x14ac:dyDescent="0.2">
      <c r="B13" s="31" t="s">
        <v>13</v>
      </c>
      <c r="C13" s="12">
        <v>0</v>
      </c>
      <c r="D13" s="12">
        <v>0</v>
      </c>
      <c r="E13" s="12">
        <v>0</v>
      </c>
      <c r="F13" s="12">
        <v>0</v>
      </c>
      <c r="G13" s="38">
        <f t="shared" si="0"/>
        <v>0</v>
      </c>
    </row>
    <row r="14" spans="2:18" s="128" customFormat="1" ht="33.75" customHeight="1" x14ac:dyDescent="0.2">
      <c r="B14" s="31" t="s">
        <v>3</v>
      </c>
      <c r="C14" s="12">
        <v>0</v>
      </c>
      <c r="D14" s="12">
        <v>0</v>
      </c>
      <c r="E14" s="12">
        <v>0</v>
      </c>
      <c r="F14" s="12">
        <v>0</v>
      </c>
      <c r="G14" s="38">
        <f t="shared" si="0"/>
        <v>0</v>
      </c>
    </row>
    <row r="15" spans="2:18" s="128" customFormat="1" ht="33.75" customHeight="1" x14ac:dyDescent="0.2">
      <c r="B15" s="31" t="s">
        <v>4</v>
      </c>
      <c r="C15" s="12">
        <v>0</v>
      </c>
      <c r="D15" s="12">
        <v>0</v>
      </c>
      <c r="E15" s="12">
        <v>0</v>
      </c>
      <c r="F15" s="12">
        <v>0</v>
      </c>
      <c r="G15" s="38">
        <f t="shared" si="0"/>
        <v>0</v>
      </c>
    </row>
    <row r="16" spans="2:18" s="128" customFormat="1" ht="33.75" customHeight="1" x14ac:dyDescent="0.2">
      <c r="B16" s="31" t="s">
        <v>5</v>
      </c>
      <c r="C16" s="12">
        <v>0</v>
      </c>
      <c r="D16" s="12">
        <v>0</v>
      </c>
      <c r="E16" s="12">
        <v>0</v>
      </c>
      <c r="F16" s="12">
        <v>0</v>
      </c>
      <c r="G16" s="38">
        <f t="shared" si="0"/>
        <v>0</v>
      </c>
    </row>
    <row r="17" spans="2:8" s="128" customFormat="1" ht="33.75" customHeight="1" x14ac:dyDescent="0.2">
      <c r="B17" s="31" t="s">
        <v>16</v>
      </c>
      <c r="C17" s="15">
        <f>+C27</f>
        <v>0</v>
      </c>
      <c r="D17" s="15">
        <f>+D27</f>
        <v>0</v>
      </c>
      <c r="E17" s="15">
        <f>+E27</f>
        <v>0</v>
      </c>
      <c r="F17" s="15">
        <f>+F27</f>
        <v>0</v>
      </c>
      <c r="G17" s="38">
        <f t="shared" si="0"/>
        <v>0</v>
      </c>
    </row>
    <row r="18" spans="2:8" s="128" customFormat="1" ht="22.5" customHeight="1" thickBot="1" x14ac:dyDescent="0.25">
      <c r="B18" s="42" t="s">
        <v>6</v>
      </c>
      <c r="C18" s="17">
        <f>SUM(C10:C17)</f>
        <v>0</v>
      </c>
      <c r="D18" s="17">
        <f>SUM(D10:D17)</f>
        <v>0</v>
      </c>
      <c r="E18" s="17">
        <f>SUM(E10:E17)</f>
        <v>0</v>
      </c>
      <c r="F18" s="17">
        <f>SUM(F10:F17)</f>
        <v>0</v>
      </c>
      <c r="G18" s="43">
        <f>SUM(G10:G17)</f>
        <v>0</v>
      </c>
    </row>
    <row r="19" spans="2:8" s="128" customFormat="1" ht="14.25" thickTop="1" thickBot="1" x14ac:dyDescent="0.25">
      <c r="B19" s="130"/>
      <c r="C19" s="18"/>
      <c r="D19" s="18"/>
      <c r="E19" s="18"/>
      <c r="F19" s="18"/>
      <c r="G19" s="25"/>
    </row>
    <row r="20" spans="2:8" s="128" customFormat="1" ht="16.5" customHeight="1" thickTop="1" x14ac:dyDescent="0.2">
      <c r="B20" s="152" t="s">
        <v>17</v>
      </c>
      <c r="C20" s="153"/>
      <c r="D20" s="153"/>
      <c r="E20" s="153"/>
      <c r="F20" s="153"/>
      <c r="G20" s="154"/>
    </row>
    <row r="21" spans="2:8" s="128" customFormat="1" ht="12.75" customHeight="1" x14ac:dyDescent="0.2">
      <c r="B21" s="155" t="s">
        <v>18</v>
      </c>
      <c r="C21" s="156"/>
      <c r="D21" s="156"/>
      <c r="E21" s="156"/>
      <c r="F21" s="156"/>
      <c r="G21" s="157"/>
    </row>
    <row r="22" spans="2:8" s="128" customFormat="1" x14ac:dyDescent="0.2">
      <c r="B22" s="46"/>
      <c r="C22" s="4" t="str">
        <f>+REGNSKAB_2021!C24</f>
        <v>2021 (kr.)</v>
      </c>
      <c r="D22" s="4" t="str">
        <f>+REGNSKAB_2021!D24</f>
        <v>2022 (kr.)</v>
      </c>
      <c r="E22" s="4" t="str">
        <f>+REGNSKAB_2021!E24</f>
        <v>2023 (kr.)</v>
      </c>
      <c r="F22" s="4" t="str">
        <f>+REGNSKAB_2021!F24</f>
        <v>2024 (kr.)</v>
      </c>
      <c r="G22" s="47" t="str">
        <f>+REGNSKAB_2021!G24</f>
        <v>I ALT (kr.)</v>
      </c>
    </row>
    <row r="23" spans="2:8" s="128" customFormat="1" ht="23.25" customHeight="1" x14ac:dyDescent="0.2">
      <c r="B23" s="52" t="s">
        <v>19</v>
      </c>
      <c r="C23" s="12">
        <v>0</v>
      </c>
      <c r="D23" s="12">
        <v>0</v>
      </c>
      <c r="E23" s="12">
        <v>0</v>
      </c>
      <c r="F23" s="12">
        <v>0</v>
      </c>
      <c r="G23" s="38">
        <f>SUM(C23:F23)</f>
        <v>0</v>
      </c>
    </row>
    <row r="24" spans="2:8" s="128" customFormat="1" ht="23.25" customHeight="1" x14ac:dyDescent="0.2">
      <c r="B24" s="52" t="s">
        <v>20</v>
      </c>
      <c r="C24" s="12">
        <v>0</v>
      </c>
      <c r="D24" s="12">
        <v>0</v>
      </c>
      <c r="E24" s="12">
        <v>0</v>
      </c>
      <c r="F24" s="12">
        <v>0</v>
      </c>
      <c r="G24" s="38">
        <f>SUM(C24:F24)</f>
        <v>0</v>
      </c>
    </row>
    <row r="25" spans="2:8" s="128" customFormat="1" ht="23.25" customHeight="1" x14ac:dyDescent="0.2">
      <c r="B25" s="52" t="s">
        <v>21</v>
      </c>
      <c r="C25" s="12">
        <v>0</v>
      </c>
      <c r="D25" s="12">
        <v>0</v>
      </c>
      <c r="E25" s="12">
        <v>0</v>
      </c>
      <c r="F25" s="12">
        <v>0</v>
      </c>
      <c r="G25" s="38">
        <f>SUM(C25:F25)</f>
        <v>0</v>
      </c>
    </row>
    <row r="26" spans="2:8" s="128" customFormat="1" ht="23.25" customHeight="1" x14ac:dyDescent="0.2">
      <c r="B26" s="52" t="s">
        <v>22</v>
      </c>
      <c r="C26" s="12">
        <v>0</v>
      </c>
      <c r="D26" s="12">
        <v>0</v>
      </c>
      <c r="E26" s="12">
        <v>0</v>
      </c>
      <c r="F26" s="12">
        <v>0</v>
      </c>
      <c r="G26" s="38">
        <f>SUM(C26:F26)</f>
        <v>0</v>
      </c>
    </row>
    <row r="27" spans="2:8" s="128" customFormat="1" ht="22.5" customHeight="1" thickBot="1" x14ac:dyDescent="0.25">
      <c r="B27" s="42" t="s">
        <v>6</v>
      </c>
      <c r="C27" s="17">
        <f>SUM(C23:C26)</f>
        <v>0</v>
      </c>
      <c r="D27" s="17">
        <f>SUM(D23:D26)</f>
        <v>0</v>
      </c>
      <c r="E27" s="17">
        <f>SUM(E23:E26)</f>
        <v>0</v>
      </c>
      <c r="F27" s="17">
        <f>SUM(F23:F26)</f>
        <v>0</v>
      </c>
      <c r="G27" s="48">
        <f>SUM(G23:G26)</f>
        <v>0</v>
      </c>
    </row>
    <row r="28" spans="2:8" s="128" customFormat="1" ht="14.25" thickTop="1" thickBot="1" x14ac:dyDescent="0.25">
      <c r="B28" s="24"/>
      <c r="C28" s="9"/>
      <c r="D28" s="9"/>
      <c r="E28" s="9"/>
      <c r="F28" s="9"/>
      <c r="G28" s="25"/>
      <c r="H28" s="18"/>
    </row>
    <row r="29" spans="2:8" s="128" customFormat="1" ht="16.5" thickTop="1" x14ac:dyDescent="0.2">
      <c r="B29" s="144" t="s">
        <v>23</v>
      </c>
      <c r="C29" s="145"/>
      <c r="D29" s="145"/>
      <c r="E29" s="145"/>
      <c r="F29" s="145"/>
      <c r="G29" s="146"/>
    </row>
    <row r="30" spans="2:8" s="128" customFormat="1" x14ac:dyDescent="0.2">
      <c r="B30" s="30"/>
      <c r="C30" s="4" t="str">
        <f>+REGNSKAB_2021!C32</f>
        <v>2021 (timer)</v>
      </c>
      <c r="D30" s="4" t="str">
        <f>+REGNSKAB_2021!D32</f>
        <v>2022 (timer)</v>
      </c>
      <c r="E30" s="4" t="str">
        <f>+REGNSKAB_2021!E32</f>
        <v>2023 (timer)</v>
      </c>
      <c r="F30" s="4" t="str">
        <f>+REGNSKAB_2021!F32</f>
        <v>2024 (timer)</v>
      </c>
      <c r="G30" s="47" t="str">
        <f>+REGNSKAB_2021!G32</f>
        <v>I alt (timer)</v>
      </c>
    </row>
    <row r="31" spans="2:8" s="128" customFormat="1" ht="23.25" customHeight="1" x14ac:dyDescent="0.2">
      <c r="B31" s="31" t="s">
        <v>28</v>
      </c>
      <c r="C31" s="98">
        <v>0</v>
      </c>
      <c r="D31" s="98">
        <v>0</v>
      </c>
      <c r="E31" s="98">
        <v>0</v>
      </c>
      <c r="F31" s="98">
        <v>0</v>
      </c>
      <c r="G31" s="38">
        <f>SUM(C31:F31)</f>
        <v>0</v>
      </c>
    </row>
    <row r="32" spans="2:8" s="128" customFormat="1" ht="23.25" customHeight="1" x14ac:dyDescent="0.2">
      <c r="B32" s="31" t="s">
        <v>29</v>
      </c>
      <c r="C32" s="98">
        <v>0</v>
      </c>
      <c r="D32" s="98">
        <v>0</v>
      </c>
      <c r="E32" s="98">
        <v>0</v>
      </c>
      <c r="F32" s="98">
        <v>0</v>
      </c>
      <c r="G32" s="38">
        <f>SUM(C32:F32)</f>
        <v>0</v>
      </c>
    </row>
    <row r="33" spans="1:8" s="128" customFormat="1" ht="23.25" customHeight="1" thickBot="1" x14ac:dyDescent="0.25">
      <c r="B33" s="42" t="s">
        <v>30</v>
      </c>
      <c r="C33" s="17">
        <f>+C31+C32</f>
        <v>0</v>
      </c>
      <c r="D33" s="17">
        <f>+D31+D32</f>
        <v>0</v>
      </c>
      <c r="E33" s="17">
        <f>+E31+E32</f>
        <v>0</v>
      </c>
      <c r="F33" s="17">
        <f>+F31+F32</f>
        <v>0</v>
      </c>
      <c r="G33" s="48">
        <f>+G31+G32</f>
        <v>0</v>
      </c>
    </row>
    <row r="34" spans="1:8" s="128" customFormat="1" ht="14.25" thickTop="1" thickBot="1" x14ac:dyDescent="0.25">
      <c r="A34" s="18"/>
      <c r="B34" s="24"/>
      <c r="C34" s="9"/>
      <c r="D34" s="9"/>
      <c r="E34" s="9"/>
      <c r="F34" s="9"/>
      <c r="G34" s="25"/>
      <c r="H34" s="18"/>
    </row>
    <row r="35" spans="1:8" s="128" customFormat="1" ht="16.5" customHeight="1" thickTop="1" x14ac:dyDescent="0.2">
      <c r="A35" s="18"/>
      <c r="B35" s="152" t="s">
        <v>38</v>
      </c>
      <c r="C35" s="153"/>
      <c r="D35" s="153"/>
      <c r="E35" s="153"/>
      <c r="F35" s="153"/>
      <c r="G35" s="154"/>
      <c r="H35" s="18"/>
    </row>
    <row r="36" spans="1:8" s="128" customFormat="1" ht="30.75" customHeight="1" x14ac:dyDescent="0.2">
      <c r="A36" s="18"/>
      <c r="B36" s="155" t="s">
        <v>115</v>
      </c>
      <c r="C36" s="156"/>
      <c r="D36" s="156"/>
      <c r="E36" s="156"/>
      <c r="F36" s="156"/>
      <c r="G36" s="157"/>
      <c r="H36" s="18"/>
    </row>
    <row r="37" spans="1:8" s="128" customFormat="1" ht="23.25" customHeight="1" x14ac:dyDescent="0.2">
      <c r="A37" s="18"/>
      <c r="B37" s="30"/>
      <c r="C37" s="20">
        <f>+REGNSKAB_2021!C38</f>
        <v>2021</v>
      </c>
      <c r="D37" s="20">
        <f>+REGNSKAB_2021!D38</f>
        <v>2022</v>
      </c>
      <c r="E37" s="20">
        <f>+REGNSKAB_2021!E38</f>
        <v>2023</v>
      </c>
      <c r="F37" s="20">
        <f>+REGNSKAB_2021!F38</f>
        <v>2024</v>
      </c>
      <c r="G37" s="69" t="str">
        <f>+REGNSKAB_2021!G38</f>
        <v>I alt</v>
      </c>
      <c r="H37" s="18"/>
    </row>
    <row r="38" spans="1:8" s="128" customFormat="1" ht="23.25" customHeight="1" x14ac:dyDescent="0.2">
      <c r="A38" s="18"/>
      <c r="B38" s="31" t="s">
        <v>48</v>
      </c>
      <c r="C38" s="15">
        <f t="shared" ref="C38:G39" si="1">IF(C31&lt;&gt;0,+C10/C31,0)</f>
        <v>0</v>
      </c>
      <c r="D38" s="15">
        <f t="shared" si="1"/>
        <v>0</v>
      </c>
      <c r="E38" s="15">
        <f t="shared" si="1"/>
        <v>0</v>
      </c>
      <c r="F38" s="15">
        <f t="shared" si="1"/>
        <v>0</v>
      </c>
      <c r="G38" s="32">
        <f t="shared" si="1"/>
        <v>0</v>
      </c>
      <c r="H38" s="18"/>
    </row>
    <row r="39" spans="1:8" s="128" customFormat="1" ht="23.25" customHeight="1" thickBot="1" x14ac:dyDescent="0.25">
      <c r="A39" s="18"/>
      <c r="B39" s="97" t="s">
        <v>49</v>
      </c>
      <c r="C39" s="58">
        <f t="shared" si="1"/>
        <v>0</v>
      </c>
      <c r="D39" s="58">
        <f t="shared" si="1"/>
        <v>0</v>
      </c>
      <c r="E39" s="58">
        <f t="shared" si="1"/>
        <v>0</v>
      </c>
      <c r="F39" s="58">
        <f t="shared" si="1"/>
        <v>0</v>
      </c>
      <c r="G39" s="59">
        <f t="shared" si="1"/>
        <v>0</v>
      </c>
      <c r="H39" s="18"/>
    </row>
    <row r="40" spans="1:8" s="128" customFormat="1" x14ac:dyDescent="0.2">
      <c r="A40" s="18"/>
      <c r="B40" s="9"/>
      <c r="C40" s="9"/>
      <c r="D40" s="9"/>
      <c r="E40" s="9"/>
      <c r="F40" s="9"/>
      <c r="G40" s="18"/>
      <c r="H40" s="18"/>
    </row>
    <row r="41" spans="1:8" s="128" customFormat="1" ht="13.5" thickBot="1" x14ac:dyDescent="0.25">
      <c r="A41" s="18"/>
      <c r="B41" s="9"/>
      <c r="C41" s="9"/>
      <c r="D41" s="9"/>
      <c r="E41" s="9"/>
      <c r="F41" s="9"/>
      <c r="G41" s="18"/>
      <c r="H41" s="18"/>
    </row>
    <row r="42" spans="1:8" s="128" customFormat="1" ht="16.5" thickBot="1" x14ac:dyDescent="0.25">
      <c r="B42" s="149" t="s">
        <v>31</v>
      </c>
      <c r="C42" s="150"/>
      <c r="D42" s="150"/>
      <c r="E42" s="150"/>
      <c r="F42" s="150"/>
      <c r="G42" s="151"/>
      <c r="H42" s="18"/>
    </row>
    <row r="43" spans="1:8" s="128" customFormat="1" ht="14.25" thickTop="1" thickBot="1" x14ac:dyDescent="0.25">
      <c r="B43" s="24"/>
      <c r="C43" s="9"/>
      <c r="D43" s="9"/>
      <c r="E43" s="9"/>
      <c r="F43" s="9"/>
      <c r="G43" s="25"/>
      <c r="H43" s="18"/>
    </row>
    <row r="44" spans="1:8" s="128" customFormat="1" ht="16.5" thickTop="1" x14ac:dyDescent="0.2">
      <c r="B44" s="144" t="s">
        <v>11</v>
      </c>
      <c r="C44" s="145"/>
      <c r="D44" s="145"/>
      <c r="E44" s="145"/>
      <c r="F44" s="145"/>
      <c r="G44" s="146"/>
    </row>
    <row r="45" spans="1:8" s="128" customFormat="1" ht="24" customHeight="1" x14ac:dyDescent="0.2">
      <c r="B45" s="26"/>
      <c r="C45" s="4" t="str">
        <f>+C22</f>
        <v>2021 (kr.)</v>
      </c>
      <c r="D45" s="4" t="str">
        <f>+D22</f>
        <v>2022 (kr.)</v>
      </c>
      <c r="E45" s="4" t="str">
        <f>+E22</f>
        <v>2023 (kr.)</v>
      </c>
      <c r="F45" s="4" t="str">
        <f>+F22</f>
        <v>2024 (kr.)</v>
      </c>
      <c r="G45" s="47" t="str">
        <f>+G22</f>
        <v>I ALT (kr.)</v>
      </c>
    </row>
    <row r="46" spans="1:8" s="128" customFormat="1" ht="24" customHeight="1" thickBot="1" x14ac:dyDescent="0.25">
      <c r="B46" s="28" t="str">
        <f>+"Søgt støtte fra Uddannelsespulje "&amp;+RN!D18</f>
        <v>Søgt støtte fra Uddannelsespulje 2021</v>
      </c>
      <c r="C46" s="54">
        <v>0</v>
      </c>
      <c r="D46" s="54">
        <v>0</v>
      </c>
      <c r="E46" s="54">
        <v>0</v>
      </c>
      <c r="F46" s="54">
        <v>0</v>
      </c>
      <c r="G46" s="29">
        <f>SUM(C46:F46)</f>
        <v>0</v>
      </c>
    </row>
    <row r="47" spans="1:8" s="128" customFormat="1" ht="13.5" thickTop="1" x14ac:dyDescent="0.2">
      <c r="B47" s="24"/>
      <c r="C47" s="9"/>
      <c r="D47" s="9"/>
      <c r="E47" s="9"/>
      <c r="F47" s="9"/>
      <c r="G47" s="25"/>
      <c r="H47" s="18"/>
    </row>
    <row r="48" spans="1:8" s="128" customFormat="1" ht="25.5" customHeight="1" thickBot="1" x14ac:dyDescent="0.25">
      <c r="B48" s="24"/>
      <c r="C48" s="9"/>
      <c r="D48" s="9"/>
      <c r="E48" s="9"/>
      <c r="F48" s="9"/>
      <c r="G48" s="25"/>
      <c r="H48" s="18"/>
    </row>
    <row r="49" spans="2:12" s="128" customFormat="1" ht="16.5" customHeight="1" thickTop="1" x14ac:dyDescent="0.2">
      <c r="B49" s="152" t="s">
        <v>7</v>
      </c>
      <c r="C49" s="153"/>
      <c r="D49" s="153"/>
      <c r="E49" s="153"/>
      <c r="F49" s="153"/>
      <c r="G49" s="154"/>
    </row>
    <row r="50" spans="2:12" s="128" customFormat="1" x14ac:dyDescent="0.2">
      <c r="B50" s="155" t="str">
        <f>+"(Egenfinansiering skal udgøre minimum "&amp;+RN!E31*100&amp;+"% af det samlede udgiftsbudget samt minimum "&amp;+RN!E31*100&amp;+"% pr. år)"</f>
        <v>(Egenfinansiering skal udgøre minimum 30% af det samlede udgiftsbudget samt minimum 30% pr. år)</v>
      </c>
      <c r="C50" s="156"/>
      <c r="D50" s="156"/>
      <c r="E50" s="156"/>
      <c r="F50" s="156"/>
      <c r="G50" s="157"/>
    </row>
    <row r="51" spans="2:12" s="128" customFormat="1" ht="23.25" customHeight="1" x14ac:dyDescent="0.2">
      <c r="B51" s="30"/>
      <c r="C51" s="5" t="str">
        <f>+C45</f>
        <v>2021 (kr.)</v>
      </c>
      <c r="D51" s="5" t="str">
        <f>+D45</f>
        <v>2022 (kr.)</v>
      </c>
      <c r="E51" s="5" t="str">
        <f>+E45</f>
        <v>2023 (kr.)</v>
      </c>
      <c r="F51" s="5" t="str">
        <f>+F45</f>
        <v>2024 (kr.)</v>
      </c>
      <c r="G51" s="27" t="s">
        <v>2</v>
      </c>
    </row>
    <row r="52" spans="2:12" s="128" customFormat="1" ht="23.25" customHeight="1" x14ac:dyDescent="0.25">
      <c r="B52" s="31" t="s">
        <v>8</v>
      </c>
      <c r="C52" s="12">
        <v>0</v>
      </c>
      <c r="D52" s="12">
        <v>0</v>
      </c>
      <c r="E52" s="12">
        <v>0</v>
      </c>
      <c r="F52" s="12">
        <v>0</v>
      </c>
      <c r="G52" s="32">
        <f>SUM(C52:F52)</f>
        <v>0</v>
      </c>
      <c r="I52" s="131" t="str">
        <f>IF(+ROUND(C59,0)-ROUND(C63,0)=0," ","Bemærk: Budgetomkostningen stemmer ikke med finansieringen i "&amp;+C37&amp;+" - afvigelse på kr ")&amp;+IF(+ROUND(C59,0)-ROUND(C63,0)=0," ",+FIXED(ROUND(C59,0)-ROUND(C63,0),0))</f>
        <v xml:space="preserve">  </v>
      </c>
    </row>
    <row r="53" spans="2:12" s="128" customFormat="1" ht="24.75" customHeight="1" x14ac:dyDescent="0.25">
      <c r="B53" s="31" t="s">
        <v>9</v>
      </c>
      <c r="C53" s="12">
        <v>0</v>
      </c>
      <c r="D53" s="12">
        <v>0</v>
      </c>
      <c r="E53" s="12">
        <v>0</v>
      </c>
      <c r="F53" s="13">
        <v>0</v>
      </c>
      <c r="G53" s="32">
        <f>SUM(C53:F53)</f>
        <v>0</v>
      </c>
      <c r="I53" s="131" t="str">
        <f>IF(+ROUND(D59,0)-ROUND(D63,0)=0," ","Bemærk: Budgetomkostningen stemmer ikke med finansieringen i "&amp;+D37&amp;+" - afvigelse på kr ")&amp;+IF(+ROUND(D59,0)-ROUND(D63,0)=0," ",+FIXED(+ROUND(D59,0)-ROUND(D63,0),0))</f>
        <v xml:space="preserve">  </v>
      </c>
    </row>
    <row r="54" spans="2:12" s="128" customFormat="1" ht="23.25" customHeight="1" x14ac:dyDescent="0.25">
      <c r="B54" s="31" t="s">
        <v>10</v>
      </c>
      <c r="C54" s="12">
        <v>0</v>
      </c>
      <c r="D54" s="21">
        <v>0</v>
      </c>
      <c r="E54" s="21">
        <v>0</v>
      </c>
      <c r="F54" s="22">
        <v>0</v>
      </c>
      <c r="G54" s="32">
        <f>SUM(C54:F54)</f>
        <v>0</v>
      </c>
      <c r="I54" s="131" t="str">
        <f>IF(+ROUND(E59,0)-ROUND(E63,0)=0," ","Bemærk: Budgetomkostningen stemmer ikke med finansieringen i "&amp;+E37&amp;+" - afvigelse på kr ")&amp;+IF(+ROUND(E59,0)-ROUND(E63,0)=0," ",+FIXED(+ROUND(E59,0)-ROUND(E63,0),0))</f>
        <v xml:space="preserve">  </v>
      </c>
    </row>
    <row r="55" spans="2:12" s="128" customFormat="1" ht="16.5" thickBot="1" x14ac:dyDescent="0.3">
      <c r="B55" s="33" t="s">
        <v>6</v>
      </c>
      <c r="C55" s="14">
        <f>SUM(C52:C54)</f>
        <v>0</v>
      </c>
      <c r="D55" s="14">
        <f>SUM(D52:D54)</f>
        <v>0</v>
      </c>
      <c r="E55" s="14">
        <f>SUM(E52:E54)</f>
        <v>0</v>
      </c>
      <c r="F55" s="14">
        <f>SUM(F52:F54)</f>
        <v>0</v>
      </c>
      <c r="G55" s="34">
        <f>SUM(G52:G54)</f>
        <v>0</v>
      </c>
      <c r="I55" s="131" t="str">
        <f>IF(+ROUND(F59,0)-ROUND(F63,0)=0," ","Bemærk: Budgetomkostningen stemmer ikke med finansieringen i "&amp;+F37&amp;+" - afvigelse på kr ")&amp;+IF(+ROUND(F59,0)-ROUND(F63,0)=0," ",+FIXED(ROUND(F59,0)-ROUND(F63,0),0))</f>
        <v xml:space="preserve">  </v>
      </c>
    </row>
    <row r="56" spans="2:12" s="128" customFormat="1" ht="13.5" thickBot="1" x14ac:dyDescent="0.25">
      <c r="B56" s="24"/>
      <c r="C56" s="10"/>
      <c r="D56" s="11"/>
      <c r="E56" s="11"/>
      <c r="F56" s="11"/>
      <c r="G56" s="35"/>
      <c r="H56" s="18"/>
    </row>
    <row r="57" spans="2:12" s="128" customFormat="1" ht="16.5" thickTop="1" x14ac:dyDescent="0.2">
      <c r="B57" s="144" t="s">
        <v>32</v>
      </c>
      <c r="C57" s="145"/>
      <c r="D57" s="145"/>
      <c r="E57" s="145"/>
      <c r="F57" s="145"/>
      <c r="G57" s="146"/>
      <c r="H57" s="18"/>
    </row>
    <row r="58" spans="2:12" s="128" customFormat="1" ht="23.25" customHeight="1" x14ac:dyDescent="0.2">
      <c r="B58" s="30"/>
      <c r="C58" s="5" t="str">
        <f>+C51</f>
        <v>2021 (kr.)</v>
      </c>
      <c r="D58" s="5" t="str">
        <f>+D51</f>
        <v>2022 (kr.)</v>
      </c>
      <c r="E58" s="5" t="str">
        <f>+E51</f>
        <v>2023 (kr.)</v>
      </c>
      <c r="F58" s="5" t="str">
        <f>+F51</f>
        <v>2024 (kr.)</v>
      </c>
      <c r="G58" s="47" t="str">
        <f>+G51</f>
        <v>I ALT (kr.)</v>
      </c>
      <c r="H58" s="18"/>
    </row>
    <row r="59" spans="2:12" s="128" customFormat="1" ht="23.25" customHeight="1" x14ac:dyDescent="0.2">
      <c r="B59" s="36" t="s">
        <v>33</v>
      </c>
      <c r="C59" s="15">
        <f>ROUND(+C18,0)</f>
        <v>0</v>
      </c>
      <c r="D59" s="15">
        <f>ROUND(+D18,0)</f>
        <v>0</v>
      </c>
      <c r="E59" s="15">
        <f>ROUND(+E18,0)</f>
        <v>0</v>
      </c>
      <c r="F59" s="15">
        <f>ROUND(+F18,0)</f>
        <v>0</v>
      </c>
      <c r="G59" s="32">
        <f>SUM(C59:F59)</f>
        <v>0</v>
      </c>
      <c r="H59" s="18"/>
    </row>
    <row r="60" spans="2:12" s="128" customFormat="1" x14ac:dyDescent="0.2">
      <c r="B60" s="37"/>
      <c r="C60" s="15"/>
      <c r="D60" s="15"/>
      <c r="E60" s="15"/>
      <c r="F60" s="15"/>
      <c r="G60" s="32"/>
      <c r="H60" s="18"/>
    </row>
    <row r="61" spans="2:12" s="128" customFormat="1" ht="23.25" customHeight="1" x14ac:dyDescent="0.2">
      <c r="B61" s="37" t="s">
        <v>34</v>
      </c>
      <c r="C61" s="15">
        <f>+C46</f>
        <v>0</v>
      </c>
      <c r="D61" s="15">
        <f>+D46</f>
        <v>0</v>
      </c>
      <c r="E61" s="15">
        <f>+E46</f>
        <v>0</v>
      </c>
      <c r="F61" s="15">
        <f>+F46</f>
        <v>0</v>
      </c>
      <c r="G61" s="32">
        <f>SUM(C61:F61)</f>
        <v>0</v>
      </c>
      <c r="H61" s="18"/>
    </row>
    <row r="62" spans="2:12" s="128" customFormat="1" ht="15.75" x14ac:dyDescent="0.25">
      <c r="B62" s="37" t="s">
        <v>35</v>
      </c>
      <c r="C62" s="15">
        <f>+C55</f>
        <v>0</v>
      </c>
      <c r="D62" s="15">
        <f>+D55</f>
        <v>0</v>
      </c>
      <c r="E62" s="15">
        <f>+E55</f>
        <v>0</v>
      </c>
      <c r="F62" s="15">
        <f>+F55</f>
        <v>0</v>
      </c>
      <c r="G62" s="32">
        <f>SUM(C62:F62)</f>
        <v>0</v>
      </c>
      <c r="H62" s="18"/>
      <c r="I62" s="131" t="str">
        <f>IF(C18&lt;&gt;0,+IF(C65&lt;RN!E32,"Bemærk: Egenfinansieringsprocenten er under "&amp;+RN!E31*100&amp;+"% i "&amp;+C37,""),"")</f>
        <v/>
      </c>
    </row>
    <row r="63" spans="2:12" s="128" customFormat="1" ht="15.75" x14ac:dyDescent="0.25">
      <c r="B63" s="36" t="s">
        <v>36</v>
      </c>
      <c r="C63" s="16">
        <f>ROUND(+C61+C62,0)</f>
        <v>0</v>
      </c>
      <c r="D63" s="16">
        <f>ROUND(+D61+D62,0)</f>
        <v>0</v>
      </c>
      <c r="E63" s="16">
        <f>ROUND(+E61+E62,0)</f>
        <v>0</v>
      </c>
      <c r="F63" s="16">
        <f>ROUND(+F61+F62,0)</f>
        <v>0</v>
      </c>
      <c r="G63" s="38">
        <f>SUM(C63:F63)</f>
        <v>0</v>
      </c>
      <c r="H63" s="18"/>
      <c r="I63" s="131" t="str">
        <f>IF(D18&lt;&gt;0,+IF(D65&lt;RN!E32,"Bemærk: Egenfinansieringsprocenten er under "&amp;+RN!E31*100&amp;+"% i "&amp;+D37,""),"")</f>
        <v/>
      </c>
      <c r="J63" s="131"/>
      <c r="K63" s="131"/>
      <c r="L63" s="131"/>
    </row>
    <row r="64" spans="2:12" s="128" customFormat="1" ht="15.75" x14ac:dyDescent="0.25">
      <c r="B64" s="36"/>
      <c r="C64" s="16"/>
      <c r="D64" s="16"/>
      <c r="E64" s="16"/>
      <c r="F64" s="16"/>
      <c r="G64" s="38"/>
      <c r="H64" s="18"/>
      <c r="I64" s="131" t="str">
        <f>IF(E18&lt;&gt;0,+IF(E65&lt;RN!E32,"Bemærk: Egenfinansieringsprocenten er under "&amp;+RN!E31*100&amp;+"% i "&amp;+E37,""),"")</f>
        <v/>
      </c>
    </row>
    <row r="65" spans="2:9" s="128" customFormat="1" ht="16.5" thickBot="1" x14ac:dyDescent="0.3">
      <c r="B65" s="50" t="s">
        <v>37</v>
      </c>
      <c r="C65" s="51">
        <f>IF(+C59=0,0,+C55/C59)</f>
        <v>0</v>
      </c>
      <c r="D65" s="51">
        <f>IF(+D59=0,0,+D55/D59)</f>
        <v>0</v>
      </c>
      <c r="E65" s="51">
        <f>IF(+E59=0,0,+E55/E59)</f>
        <v>0</v>
      </c>
      <c r="F65" s="51">
        <f>IF(+F59=0,0,+F55/F59)</f>
        <v>0</v>
      </c>
      <c r="G65" s="62">
        <f>IF(+G59=0,0,+G55/G59)</f>
        <v>0</v>
      </c>
      <c r="H65" s="18"/>
      <c r="I65" s="131" t="str">
        <f>IF(F18&lt;&gt;0,+IF(F65&lt;RN!E32,"Bemærk: Egenfinansieringsprocenten er under "&amp;+RN!E31*100&amp;+"% i "&amp;+F37,""),"")</f>
        <v/>
      </c>
    </row>
    <row r="66" spans="2:9" s="128" customFormat="1" x14ac:dyDescent="0.2">
      <c r="B66" s="9"/>
      <c r="C66" s="10"/>
      <c r="D66" s="11"/>
      <c r="E66" s="11"/>
      <c r="F66" s="11"/>
      <c r="G66" s="11"/>
      <c r="H66" s="18"/>
    </row>
    <row r="67" spans="2:9" x14ac:dyDescent="0.2">
      <c r="B67" s="132" t="s">
        <v>15</v>
      </c>
    </row>
    <row r="68" spans="2:9" x14ac:dyDescent="0.2">
      <c r="B68" s="133" t="s">
        <v>14</v>
      </c>
    </row>
  </sheetData>
  <sheetProtection algorithmName="SHA-512" hashValue="UT99Jur4Cc6NJ/hCfNfuRCwHB09hSDyN+hF2fIn3suo+QfY+8JXX1h0QX9DwFleexwExwKoLV9FqiZB124KCdA==" saltValue="HCXkXBAkuVvPtMvnysUOCw==" spinCount="100000" sheet="1" objects="1" scenarios="1"/>
  <protectedRanges>
    <protectedRange password="CF42" sqref="C18:G19 C27:G27" name="TotalA_2"/>
  </protectedRanges>
  <mergeCells count="14">
    <mergeCell ref="B29:G29"/>
    <mergeCell ref="C4:G4"/>
    <mergeCell ref="B7:G7"/>
    <mergeCell ref="B8:G8"/>
    <mergeCell ref="B20:G20"/>
    <mergeCell ref="B21:G21"/>
    <mergeCell ref="C5:G5"/>
    <mergeCell ref="B57:G57"/>
    <mergeCell ref="B35:G35"/>
    <mergeCell ref="B49:G49"/>
    <mergeCell ref="B36:G36"/>
    <mergeCell ref="B42:G42"/>
    <mergeCell ref="B44:G44"/>
    <mergeCell ref="B50:G50"/>
  </mergeCells>
  <conditionalFormatting sqref="C63">
    <cfRule type="cellIs" dxfId="20" priority="52" stopIfTrue="1" operator="notEqual">
      <formula>+$C$59</formula>
    </cfRule>
  </conditionalFormatting>
  <conditionalFormatting sqref="D63">
    <cfRule type="cellIs" dxfId="19" priority="51" stopIfTrue="1" operator="notEqual">
      <formula>+$D$59</formula>
    </cfRule>
  </conditionalFormatting>
  <conditionalFormatting sqref="E63">
    <cfRule type="cellIs" dxfId="18" priority="50" stopIfTrue="1" operator="notEqual">
      <formula>+$E$59</formula>
    </cfRule>
  </conditionalFormatting>
  <conditionalFormatting sqref="F63">
    <cfRule type="cellIs" dxfId="17" priority="49" stopIfTrue="1" operator="notEqual">
      <formula>+$F$59</formula>
    </cfRule>
  </conditionalFormatting>
  <conditionalFormatting sqref="G63">
    <cfRule type="cellIs" dxfId="16" priority="48" stopIfTrue="1" operator="notEqual">
      <formula>+$G$59</formula>
    </cfRule>
  </conditionalFormatting>
  <conditionalFormatting sqref="C4:G4">
    <cfRule type="expression" dxfId="15" priority="47">
      <formula>$I$4&lt;&gt;""</formula>
    </cfRule>
  </conditionalFormatting>
  <conditionalFormatting sqref="C65">
    <cfRule type="expression" dxfId="14" priority="46" stopIfTrue="1">
      <formula>IF(C$59=0,1,0)</formula>
    </cfRule>
  </conditionalFormatting>
  <conditionalFormatting sqref="G65">
    <cfRule type="expression" dxfId="13" priority="10" stopIfTrue="1">
      <formula>IF(G$59=0,1,0)</formula>
    </cfRule>
  </conditionalFormatting>
  <conditionalFormatting sqref="D65">
    <cfRule type="expression" dxfId="12" priority="7" stopIfTrue="1">
      <formula>IF(D$59=0,1,0)</formula>
    </cfRule>
  </conditionalFormatting>
  <conditionalFormatting sqref="E65">
    <cfRule type="expression" dxfId="11" priority="4" stopIfTrue="1">
      <formula>IF(E$59=0,1,0)</formula>
    </cfRule>
  </conditionalFormatting>
  <conditionalFormatting sqref="F65">
    <cfRule type="expression" dxfId="10" priority="1" stopIfTrue="1">
      <formula>IF(F$59=0,1,0)</formula>
    </cfRule>
  </conditionalFormatting>
  <pageMargins left="0.7" right="0.7" top="0.75" bottom="0.75" header="0.3" footer="0.3"/>
  <pageSetup paperSize="9" scale="85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2" stopIfTrue="1" operator="between" id="{609710B5-BA73-4D5A-9636-BF29201F24FE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C65</xm:sqref>
        </x14:conditionalFormatting>
        <x14:conditionalFormatting xmlns:xm="http://schemas.microsoft.com/office/excel/2006/main">
          <x14:cfRule type="cellIs" priority="12" stopIfTrue="1" operator="between" id="{05168348-C011-4F2F-8D49-02814C45BE1F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G65</xm:sqref>
        </x14:conditionalFormatting>
        <x14:conditionalFormatting xmlns:xm="http://schemas.microsoft.com/office/excel/2006/main">
          <x14:cfRule type="cellIs" priority="11" stopIfTrue="1" operator="between" id="{2E8DE4FD-A6C3-4BCB-BE76-73AA6BF2150E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G65</xm:sqref>
        </x14:conditionalFormatting>
        <x14:conditionalFormatting xmlns:xm="http://schemas.microsoft.com/office/excel/2006/main">
          <x14:cfRule type="cellIs" priority="114" stopIfTrue="1" operator="between" id="{2267F331-44F2-4B1A-9F38-E6B7555780B1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C65</xm:sqref>
        </x14:conditionalFormatting>
        <x14:conditionalFormatting xmlns:xm="http://schemas.microsoft.com/office/excel/2006/main">
          <x14:cfRule type="cellIs" priority="8" stopIfTrue="1" operator="between" id="{19AA1FCB-651D-491D-89C6-189DE1B62DAD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9" stopIfTrue="1" operator="between" id="{EBA4F63A-D1BB-43D2-9055-E92F1C3E7CF7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5" stopIfTrue="1" operator="between" id="{94689174-76E2-4FCF-B258-E0E46584427B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E65</xm:sqref>
        </x14:conditionalFormatting>
        <x14:conditionalFormatting xmlns:xm="http://schemas.microsoft.com/office/excel/2006/main">
          <x14:cfRule type="cellIs" priority="6" stopIfTrue="1" operator="between" id="{0EC80B42-BE4D-4A83-8736-6E6B3DE97D74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E65</xm:sqref>
        </x14:conditionalFormatting>
        <x14:conditionalFormatting xmlns:xm="http://schemas.microsoft.com/office/excel/2006/main">
          <x14:cfRule type="cellIs" priority="2" stopIfTrue="1" operator="between" id="{37720DEF-0BA1-4BDD-9E7C-03721E301A34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F65</xm:sqref>
        </x14:conditionalFormatting>
        <x14:conditionalFormatting xmlns:xm="http://schemas.microsoft.com/office/excel/2006/main">
          <x14:cfRule type="cellIs" priority="3" stopIfTrue="1" operator="between" id="{4D0966CF-EB57-4A67-9845-4D47C086CBDC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F65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102"/>
  <sheetViews>
    <sheetView workbookViewId="0">
      <selection activeCell="L29" sqref="L29"/>
    </sheetView>
  </sheetViews>
  <sheetFormatPr defaultColWidth="9.140625" defaultRowHeight="12.75" x14ac:dyDescent="0.2"/>
  <cols>
    <col min="1" max="16384" width="9.140625" style="112"/>
  </cols>
  <sheetData>
    <row r="2" spans="1:1" x14ac:dyDescent="0.2">
      <c r="A2" s="111" t="s">
        <v>78</v>
      </c>
    </row>
    <row r="3" spans="1:1" x14ac:dyDescent="0.2">
      <c r="A3" s="113" t="s">
        <v>72</v>
      </c>
    </row>
    <row r="4" spans="1:1" x14ac:dyDescent="0.2">
      <c r="A4" s="113" t="s">
        <v>105</v>
      </c>
    </row>
    <row r="5" spans="1:1" x14ac:dyDescent="0.2">
      <c r="A5" s="113" t="s">
        <v>83</v>
      </c>
    </row>
    <row r="6" spans="1:1" x14ac:dyDescent="0.2">
      <c r="A6" s="113" t="s">
        <v>77</v>
      </c>
    </row>
    <row r="8" spans="1:1" x14ac:dyDescent="0.2">
      <c r="A8" s="111" t="s">
        <v>106</v>
      </c>
    </row>
    <row r="9" spans="1:1" x14ac:dyDescent="0.2">
      <c r="A9" s="113" t="s">
        <v>82</v>
      </c>
    </row>
    <row r="10" spans="1:1" x14ac:dyDescent="0.2">
      <c r="A10" s="113" t="s">
        <v>107</v>
      </c>
    </row>
    <row r="11" spans="1:1" x14ac:dyDescent="0.2">
      <c r="A11" s="113" t="s">
        <v>108</v>
      </c>
    </row>
    <row r="14" spans="1:1" x14ac:dyDescent="0.2">
      <c r="A14" s="111" t="s">
        <v>101</v>
      </c>
    </row>
    <row r="16" spans="1:1" x14ac:dyDescent="0.2">
      <c r="A16" s="113" t="s">
        <v>102</v>
      </c>
    </row>
    <row r="17" spans="1:8" x14ac:dyDescent="0.2">
      <c r="A17" s="113"/>
    </row>
    <row r="18" spans="1:8" x14ac:dyDescent="0.2">
      <c r="A18" s="113" t="s">
        <v>63</v>
      </c>
      <c r="D18" s="114">
        <v>2021</v>
      </c>
      <c r="E18" s="115">
        <f>+D18+1</f>
        <v>2022</v>
      </c>
      <c r="F18" s="115">
        <f>+E18+1</f>
        <v>2023</v>
      </c>
      <c r="G18" s="115">
        <f>+F18+1</f>
        <v>2024</v>
      </c>
      <c r="H18" s="115">
        <f>+G18+1</f>
        <v>2025</v>
      </c>
    </row>
    <row r="19" spans="1:8" x14ac:dyDescent="0.2">
      <c r="A19" s="111"/>
      <c r="D19" s="116"/>
      <c r="E19" s="117"/>
      <c r="F19" s="117"/>
      <c r="G19" s="117"/>
      <c r="H19" s="117"/>
    </row>
    <row r="20" spans="1:8" x14ac:dyDescent="0.2">
      <c r="A20" s="113" t="s">
        <v>103</v>
      </c>
    </row>
    <row r="22" spans="1:8" x14ac:dyDescent="0.2">
      <c r="A22" s="113" t="s">
        <v>79</v>
      </c>
    </row>
    <row r="23" spans="1:8" x14ac:dyDescent="0.2">
      <c r="A23" s="113"/>
    </row>
    <row r="24" spans="1:8" x14ac:dyDescent="0.2">
      <c r="A24" s="111" t="s">
        <v>80</v>
      </c>
    </row>
    <row r="26" spans="1:8" x14ac:dyDescent="0.2">
      <c r="A26" s="113" t="s">
        <v>81</v>
      </c>
    </row>
    <row r="27" spans="1:8" x14ac:dyDescent="0.2">
      <c r="A27" s="113" t="s">
        <v>104</v>
      </c>
    </row>
    <row r="28" spans="1:8" x14ac:dyDescent="0.2">
      <c r="A28" s="113"/>
    </row>
    <row r="29" spans="1:8" x14ac:dyDescent="0.2">
      <c r="A29" s="111" t="s">
        <v>93</v>
      </c>
    </row>
    <row r="30" spans="1:8" x14ac:dyDescent="0.2">
      <c r="F30" s="113"/>
      <c r="G30" s="113"/>
    </row>
    <row r="31" spans="1:8" x14ac:dyDescent="0.2">
      <c r="A31" s="113" t="s">
        <v>94</v>
      </c>
      <c r="E31" s="118">
        <v>0.3</v>
      </c>
      <c r="F31" s="113" t="s">
        <v>95</v>
      </c>
    </row>
    <row r="32" spans="1:8" x14ac:dyDescent="0.2">
      <c r="E32" s="119">
        <f>+E31-0.0005</f>
        <v>0.29949999999999999</v>
      </c>
      <c r="F32" s="113" t="s">
        <v>96</v>
      </c>
    </row>
    <row r="33" spans="1:6" x14ac:dyDescent="0.2">
      <c r="E33" s="119">
        <f>+E32-0.0000000000001</f>
        <v>0.29949999999990001</v>
      </c>
      <c r="F33" s="113" t="s">
        <v>96</v>
      </c>
    </row>
    <row r="35" spans="1:6" x14ac:dyDescent="0.2">
      <c r="D35" s="113"/>
    </row>
    <row r="37" spans="1:6" x14ac:dyDescent="0.2">
      <c r="A37" s="113" t="s">
        <v>97</v>
      </c>
    </row>
    <row r="38" spans="1:6" x14ac:dyDescent="0.2">
      <c r="A38" s="113" t="s">
        <v>98</v>
      </c>
    </row>
    <row r="39" spans="1:6" x14ac:dyDescent="0.2">
      <c r="A39" s="113" t="s">
        <v>99</v>
      </c>
    </row>
    <row r="40" spans="1:6" x14ac:dyDescent="0.2">
      <c r="A40" s="113" t="s">
        <v>100</v>
      </c>
    </row>
    <row r="41" spans="1:6" x14ac:dyDescent="0.2">
      <c r="A41" s="113" t="s">
        <v>109</v>
      </c>
    </row>
    <row r="42" spans="1:6" x14ac:dyDescent="0.2">
      <c r="A42" s="113" t="s">
        <v>110</v>
      </c>
    </row>
    <row r="43" spans="1:6" x14ac:dyDescent="0.2">
      <c r="A43" s="113" t="s">
        <v>111</v>
      </c>
    </row>
    <row r="44" spans="1:6" x14ac:dyDescent="0.2">
      <c r="A44" s="112" t="s">
        <v>112</v>
      </c>
    </row>
    <row r="45" spans="1:6" x14ac:dyDescent="0.2">
      <c r="A45" s="120" t="s">
        <v>113</v>
      </c>
    </row>
    <row r="46" spans="1:6" x14ac:dyDescent="0.2">
      <c r="A46" s="120" t="s">
        <v>114</v>
      </c>
      <c r="D46" s="113"/>
    </row>
    <row r="48" spans="1:6" x14ac:dyDescent="0.2">
      <c r="D48" s="113"/>
    </row>
    <row r="57" spans="4:4" x14ac:dyDescent="0.2">
      <c r="D57" s="113"/>
    </row>
    <row r="100" spans="1:2" x14ac:dyDescent="0.2">
      <c r="A100" s="112" t="s">
        <v>88</v>
      </c>
    </row>
    <row r="101" spans="1:2" x14ac:dyDescent="0.2">
      <c r="A101" s="112" t="s">
        <v>89</v>
      </c>
      <c r="B101" s="112" t="s">
        <v>90</v>
      </c>
    </row>
    <row r="102" spans="1:2" x14ac:dyDescent="0.2">
      <c r="A102" s="113" t="s">
        <v>91</v>
      </c>
      <c r="B102" s="113" t="s">
        <v>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7</vt:i4>
      </vt:variant>
    </vt:vector>
  </HeadingPairs>
  <TitlesOfParts>
    <vt:vector size="16" baseType="lpstr">
      <vt:lpstr>Vejledning</vt:lpstr>
      <vt:lpstr>REGNSKAB_2025</vt:lpstr>
      <vt:lpstr>REGNSKAB_2024B</vt:lpstr>
      <vt:lpstr>REGNSKAB_2024</vt:lpstr>
      <vt:lpstr>REGNSKAB_2023</vt:lpstr>
      <vt:lpstr>REGNSKAB_2022</vt:lpstr>
      <vt:lpstr>REGNSKAB_2021</vt:lpstr>
      <vt:lpstr>BUDGET</vt:lpstr>
      <vt:lpstr>RN</vt:lpstr>
      <vt:lpstr>BUDGET!Udskriftsområde</vt:lpstr>
      <vt:lpstr>REGNSKAB_2021!Udskriftsområde</vt:lpstr>
      <vt:lpstr>REGNSKAB_2022!Udskriftsområde</vt:lpstr>
      <vt:lpstr>REGNSKAB_2023!Udskriftsområde</vt:lpstr>
      <vt:lpstr>REGNSKAB_2024!Udskriftsområde</vt:lpstr>
      <vt:lpstr>REGNSKAB_2024B!Udskriftsområde</vt:lpstr>
      <vt:lpstr>REGNSKAB_2025!Udskriftsområde</vt:lpstr>
    </vt:vector>
  </TitlesOfParts>
  <Company>IT Sundhed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 Lykke Jensen</dc:creator>
  <cp:lastModifiedBy>Laila Ladegaard</cp:lastModifiedBy>
  <cp:lastPrinted>2015-01-15T11:08:03Z</cp:lastPrinted>
  <dcterms:created xsi:type="dcterms:W3CDTF">2007-08-09T10:15:06Z</dcterms:created>
  <dcterms:modified xsi:type="dcterms:W3CDTF">2020-12-09T08:22:12Z</dcterms:modified>
</cp:coreProperties>
</file>